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9020" windowHeight="8340" tabRatio="710" activeTab="0"/>
  </bookViews>
  <sheets>
    <sheet name="CY 2012 whole year report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<sst xmlns="http://schemas.openxmlformats.org/spreadsheetml/2006/main" count="67" uniqueCount="51">
  <si>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SUMMARY REPORT OF DISBURSEMENTS</t>
  </si>
  <si>
    <t>In Pesos</t>
  </si>
  <si>
    <t>CURRENT YEAR BUDGET</t>
  </si>
  <si>
    <t>PRIOR YEARS' OBLIGATIONS</t>
  </si>
  <si>
    <t>Others</t>
  </si>
  <si>
    <t>Remarks</t>
  </si>
  <si>
    <t>( 1 )</t>
  </si>
  <si>
    <t>( 2 )</t>
  </si>
  <si>
    <t>(  3 )</t>
  </si>
  <si>
    <t>( 4 )</t>
  </si>
  <si>
    <t>( 7 )</t>
  </si>
  <si>
    <t>( 8 )</t>
  </si>
  <si>
    <t>Notice of Cash Allocation</t>
  </si>
  <si>
    <t>ANNEX D</t>
  </si>
  <si>
    <t>Agency Chief Accountant</t>
  </si>
  <si>
    <t>Certified Correct:</t>
  </si>
  <si>
    <t>PS</t>
  </si>
  <si>
    <t>MOOE</t>
  </si>
  <si>
    <t>GRAND TOTAL</t>
  </si>
  <si>
    <t>Head of Agency or Authorized Representative</t>
  </si>
  <si>
    <t>Date:</t>
  </si>
  <si>
    <t>CO</t>
  </si>
  <si>
    <t>TOTAL</t>
  </si>
  <si>
    <t>PARTICULARS</t>
  </si>
  <si>
    <t>PRIOR YEAR'S BUDGET</t>
  </si>
  <si>
    <t>TRUST LIABILITIES</t>
  </si>
  <si>
    <t>Cash Disbursement Ceiling</t>
  </si>
  <si>
    <t>SUB-TOTAL</t>
  </si>
  <si>
    <t>(  6  )</t>
  </si>
  <si>
    <t>( 9 )</t>
  </si>
  <si>
    <t>Department                    :  SUCs</t>
  </si>
  <si>
    <t>Region/Province/City     :  La Trinidad, Benguet-CAR</t>
  </si>
  <si>
    <t>Fund                              :  General Fund 101</t>
  </si>
  <si>
    <t>BALANCE OF CASH</t>
  </si>
  <si>
    <t>TOTAL DISBURSEMENT</t>
  </si>
  <si>
    <t>IMELDA B. GALINATO</t>
  </si>
  <si>
    <t>BEN D. LADILAD</t>
  </si>
  <si>
    <t>Agency/Operating Unit  :  BENGUET STATE UNIVERSITY</t>
  </si>
  <si>
    <t xml:space="preserve">    MDS Checks Issued</t>
  </si>
  <si>
    <t xml:space="preserve">   Advice to Debit Account</t>
  </si>
  <si>
    <t xml:space="preserve">  Date:</t>
  </si>
  <si>
    <t>Non-Cash Avail. Authority</t>
  </si>
  <si>
    <t>Tax Remit. Advices Issued</t>
  </si>
  <si>
    <t>Approved by:</t>
  </si>
  <si>
    <t>Revertion of NCA</t>
  </si>
  <si>
    <t>The Coll.Neg. Agreement incentive was included in the PS disbursements. The reverted NCA is the balance of unobligated RLIP, 20% of Savings from  MOOE, over funding due to leeser w/held amount for TRA</t>
  </si>
  <si>
    <t>CY 2013</t>
  </si>
  <si>
    <t>NCA</t>
  </si>
  <si>
    <t>Disb</t>
  </si>
  <si>
    <t>TRA</t>
  </si>
  <si>
    <t>For calendar year ended December 31,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</si>
</sst>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9"/>
      <name val="Arial Narrow"/>
      <family val="2"/>
    </font>
    <font>
      <sz val="10"/>
      <color indexed="4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9"/>
      <color indexed="36"/>
      <name val="Arial Narrow"/>
      <family val="2"/>
    </font>
    <font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9"/>
      <color rgb="FF7030A0"/>
      <name val="Arial Narrow"/>
      <family val="2"/>
    </font>
    <font>
      <sz val="9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5" fillId="33" borderId="12" xfId="0" applyFont="1" applyFill="1" applyBorder="1" applyAlignment="1">
      <alignment horizontal="center"/>
    </xf>
    <xf numFmtId="43" fontId="4" fillId="33" borderId="12" xfId="42" applyFont="1" applyFill="1" applyBorder="1" applyAlignment="1">
      <alignment/>
    </xf>
    <xf numFmtId="43" fontId="4" fillId="33" borderId="13" xfId="42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4" fillId="33" borderId="15" xfId="42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3" fontId="2" fillId="0" borderId="18" xfId="42" applyFont="1" applyBorder="1" applyAlignment="1">
      <alignment vertical="center"/>
    </xf>
    <xf numFmtId="43" fontId="2" fillId="33" borderId="19" xfId="42" applyFont="1" applyFill="1" applyBorder="1" applyAlignment="1">
      <alignment horizontal="center" vertical="center"/>
    </xf>
    <xf numFmtId="43" fontId="2" fillId="33" borderId="20" xfId="42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3" fontId="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Border="1" applyAlignment="1">
      <alignment/>
    </xf>
    <xf numFmtId="4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43" fontId="4" fillId="0" borderId="0" xfId="42" applyFont="1" applyBorder="1" applyAlignment="1">
      <alignment horizontal="right"/>
    </xf>
    <xf numFmtId="0" fontId="0" fillId="0" borderId="24" xfId="0" applyFont="1" applyBorder="1" applyAlignment="1">
      <alignment/>
    </xf>
    <xf numFmtId="43" fontId="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2" fillId="0" borderId="0" xfId="0" applyFont="1" applyAlignment="1">
      <alignment/>
    </xf>
    <xf numFmtId="0" fontId="5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5" fillId="33" borderId="28" xfId="0" applyFont="1" applyFill="1" applyBorder="1" applyAlignment="1">
      <alignment horizontal="left"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6" xfId="0" applyFont="1" applyBorder="1" applyAlignment="1">
      <alignment/>
    </xf>
    <xf numFmtId="43" fontId="2" fillId="0" borderId="13" xfId="42" applyFont="1" applyBorder="1" applyAlignment="1">
      <alignment/>
    </xf>
    <xf numFmtId="43" fontId="2" fillId="33" borderId="12" xfId="42" applyFont="1" applyFill="1" applyBorder="1" applyAlignment="1">
      <alignment horizontal="center"/>
    </xf>
    <xf numFmtId="43" fontId="2" fillId="33" borderId="15" xfId="42" applyFont="1" applyFill="1" applyBorder="1" applyAlignment="1">
      <alignment horizontal="center"/>
    </xf>
    <xf numFmtId="43" fontId="2" fillId="33" borderId="12" xfId="42" applyFont="1" applyFill="1" applyBorder="1" applyAlignment="1">
      <alignment/>
    </xf>
    <xf numFmtId="43" fontId="2" fillId="33" borderId="15" xfId="42" applyFont="1" applyFill="1" applyBorder="1" applyAlignment="1">
      <alignment/>
    </xf>
    <xf numFmtId="43" fontId="2" fillId="33" borderId="13" xfId="42" applyFont="1" applyFill="1" applyBorder="1" applyAlignment="1">
      <alignment/>
    </xf>
    <xf numFmtId="43" fontId="2" fillId="33" borderId="34" xfId="0" applyNumberFormat="1" applyFont="1" applyFill="1" applyBorder="1" applyAlignment="1">
      <alignment/>
    </xf>
    <xf numFmtId="43" fontId="2" fillId="0" borderId="0" xfId="42" applyFont="1" applyBorder="1" applyAlignment="1">
      <alignment/>
    </xf>
    <xf numFmtId="0" fontId="5" fillId="33" borderId="38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3" fontId="2" fillId="33" borderId="44" xfId="42" applyFont="1" applyFill="1" applyBorder="1" applyAlignment="1">
      <alignment/>
    </xf>
    <xf numFmtId="43" fontId="2" fillId="33" borderId="45" xfId="42" applyFont="1" applyFill="1" applyBorder="1" applyAlignment="1">
      <alignment/>
    </xf>
    <xf numFmtId="43" fontId="2" fillId="33" borderId="46" xfId="42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43" fontId="6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3" fillId="0" borderId="0" xfId="42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53" xfId="0" applyFont="1" applyBorder="1" applyAlignment="1" quotePrefix="1">
      <alignment horizontal="center"/>
    </xf>
    <xf numFmtId="0" fontId="9" fillId="0" borderId="30" xfId="0" applyFont="1" applyBorder="1" applyAlignment="1">
      <alignment horizontal="center"/>
    </xf>
    <xf numFmtId="0" fontId="9" fillId="0" borderId="54" xfId="0" applyFont="1" applyBorder="1" applyAlignment="1" quotePrefix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" fillId="0" borderId="57" xfId="0" applyFont="1" applyBorder="1" applyAlignment="1" quotePrefix="1">
      <alignment horizontal="center"/>
    </xf>
    <xf numFmtId="0" fontId="11" fillId="0" borderId="55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4" xfId="0" applyFont="1" applyBorder="1" applyAlignment="1" quotePrefix="1">
      <alignment horizontal="center"/>
    </xf>
    <xf numFmtId="0" fontId="11" fillId="0" borderId="5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37" xfId="0" applyFont="1" applyBorder="1" applyAlignment="1" quotePrefix="1">
      <alignment horizontal="center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43" fontId="13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68"/>
  <sheetViews>
    <sheetView tabSelected="1" zoomScalePageLayoutView="0" workbookViewId="0" topLeftCell="A3">
      <selection activeCell="F29" sqref="F29"/>
    </sheetView>
  </sheetViews>
  <sheetFormatPr defaultColWidth="8.8515625" defaultRowHeight="12.75"/>
  <cols>
    <col min="1" max="1" width="2.8515625" style="50" customWidth="1"/>
    <col min="2" max="2" width="2.8515625" style="39" customWidth="1"/>
    <col min="3" max="3" width="20.57421875" style="39" customWidth="1"/>
    <col min="4" max="4" width="14.57421875" style="39" bestFit="1" customWidth="1"/>
    <col min="5" max="6" width="14.28125" style="39" customWidth="1"/>
    <col min="7" max="7" width="14.57421875" style="39" bestFit="1" customWidth="1"/>
    <col min="8" max="8" width="3.28125" style="50" customWidth="1"/>
    <col min="9" max="9" width="4.7109375" style="50" customWidth="1"/>
    <col min="10" max="10" width="2.8515625" style="50" customWidth="1"/>
    <col min="11" max="11" width="7.00390625" style="50" customWidth="1"/>
    <col min="12" max="12" width="3.7109375" style="50" customWidth="1"/>
    <col min="13" max="13" width="5.140625" style="50" customWidth="1"/>
    <col min="14" max="14" width="3.7109375" style="50" customWidth="1"/>
    <col min="15" max="15" width="5.28125" style="50" customWidth="1"/>
    <col min="16" max="16" width="5.7109375" style="50" customWidth="1"/>
    <col min="17" max="17" width="3.00390625" style="50" customWidth="1"/>
    <col min="18" max="18" width="4.421875" style="50" customWidth="1"/>
    <col min="19" max="19" width="2.7109375" style="50" customWidth="1"/>
    <col min="20" max="20" width="4.421875" style="50" customWidth="1"/>
    <col min="21" max="21" width="5.00390625" style="50" customWidth="1"/>
    <col min="22" max="22" width="3.00390625" style="50" customWidth="1"/>
    <col min="23" max="23" width="4.421875" style="50" customWidth="1"/>
    <col min="24" max="24" width="2.8515625" style="50" customWidth="1"/>
    <col min="25" max="25" width="5.00390625" style="50" customWidth="1"/>
    <col min="26" max="26" width="11.7109375" style="50" customWidth="1"/>
    <col min="27" max="16384" width="8.8515625" style="50" customWidth="1"/>
  </cols>
  <sheetData>
    <row r="1" ht="12" hidden="1"/>
    <row r="2" ht="2.25" customHeight="1" hidden="1"/>
    <row r="3" spans="2:26" s="25" customFormat="1" ht="21" customHeight="1">
      <c r="B3" s="112"/>
      <c r="C3" s="113"/>
      <c r="D3" s="113"/>
      <c r="E3" s="113"/>
      <c r="F3" s="113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13" t="s">
        <v>13</v>
      </c>
      <c r="V3" s="114"/>
      <c r="W3" s="114"/>
      <c r="X3" s="115"/>
      <c r="Y3" s="113"/>
      <c r="Z3" s="116"/>
    </row>
    <row r="4" spans="2:26" s="25" customFormat="1" ht="12.75">
      <c r="B4" s="123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</row>
    <row r="5" spans="2:26" s="25" customFormat="1" ht="12.75">
      <c r="B5" s="123" t="s">
        <v>50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5"/>
    </row>
    <row r="6" spans="2:26" s="25" customFormat="1" ht="12.75">
      <c r="B6" s="123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</row>
    <row r="7" spans="2:26" ht="12">
      <c r="B7" s="117"/>
      <c r="C7" s="1"/>
      <c r="D7" s="1"/>
      <c r="E7" s="1"/>
      <c r="F7" s="1"/>
      <c r="G7" s="1"/>
      <c r="H7" s="118"/>
      <c r="I7" s="118"/>
      <c r="J7" s="119"/>
      <c r="K7" s="119"/>
      <c r="L7" s="119"/>
      <c r="M7" s="119"/>
      <c r="N7" s="119"/>
      <c r="O7" s="119"/>
      <c r="P7" s="119"/>
      <c r="Q7" s="119"/>
      <c r="R7" s="118"/>
      <c r="S7" s="118"/>
      <c r="T7" s="118"/>
      <c r="U7" s="118"/>
      <c r="V7" s="118"/>
      <c r="W7" s="118"/>
      <c r="X7" s="118"/>
      <c r="Y7" s="118"/>
      <c r="Z7" s="77"/>
    </row>
    <row r="8" spans="2:26" ht="12.75">
      <c r="B8" s="24" t="s">
        <v>30</v>
      </c>
      <c r="C8" s="28"/>
      <c r="D8" s="28"/>
      <c r="E8" s="28"/>
      <c r="F8" s="1"/>
      <c r="G8" s="1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77"/>
    </row>
    <row r="9" spans="2:26" ht="12.75">
      <c r="B9" s="126" t="s">
        <v>37</v>
      </c>
      <c r="C9" s="127"/>
      <c r="D9" s="127"/>
      <c r="E9" s="127"/>
      <c r="F9" s="127"/>
      <c r="G9" s="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77"/>
    </row>
    <row r="10" spans="2:26" ht="12.75">
      <c r="B10" s="24" t="s">
        <v>31</v>
      </c>
      <c r="C10" s="28"/>
      <c r="D10" s="28"/>
      <c r="E10" s="28"/>
      <c r="F10" s="1"/>
      <c r="G10" s="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77"/>
    </row>
    <row r="11" spans="2:26" ht="13.5" thickBot="1">
      <c r="B11" s="24" t="s">
        <v>32</v>
      </c>
      <c r="C11" s="28"/>
      <c r="D11" s="28"/>
      <c r="E11" s="28"/>
      <c r="F11" s="1"/>
      <c r="G11" s="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77"/>
    </row>
    <row r="12" spans="2:26" ht="12">
      <c r="B12" s="128" t="s">
        <v>23</v>
      </c>
      <c r="C12" s="129"/>
      <c r="D12" s="132" t="s">
        <v>2</v>
      </c>
      <c r="E12" s="133"/>
      <c r="F12" s="133"/>
      <c r="G12" s="134"/>
      <c r="H12" s="135" t="s">
        <v>24</v>
      </c>
      <c r="I12" s="135"/>
      <c r="J12" s="135"/>
      <c r="K12" s="135"/>
      <c r="L12" s="136" t="s">
        <v>3</v>
      </c>
      <c r="M12" s="135"/>
      <c r="N12" s="135"/>
      <c r="O12" s="137"/>
      <c r="P12" s="138" t="s">
        <v>27</v>
      </c>
      <c r="Q12" s="140" t="s">
        <v>25</v>
      </c>
      <c r="R12" s="141"/>
      <c r="S12" s="141"/>
      <c r="T12" s="142"/>
      <c r="U12" s="143" t="s">
        <v>4</v>
      </c>
      <c r="V12" s="140" t="s">
        <v>18</v>
      </c>
      <c r="W12" s="141"/>
      <c r="X12" s="141"/>
      <c r="Y12" s="142"/>
      <c r="Z12" s="145" t="s">
        <v>5</v>
      </c>
    </row>
    <row r="13" spans="2:26" s="51" customFormat="1" ht="18.75" customHeight="1" thickBot="1">
      <c r="B13" s="130"/>
      <c r="C13" s="131"/>
      <c r="D13" s="90" t="s">
        <v>16</v>
      </c>
      <c r="E13" s="91" t="s">
        <v>17</v>
      </c>
      <c r="F13" s="91" t="s">
        <v>21</v>
      </c>
      <c r="G13" s="92" t="s">
        <v>22</v>
      </c>
      <c r="H13" s="93" t="s">
        <v>16</v>
      </c>
      <c r="I13" s="94" t="s">
        <v>17</v>
      </c>
      <c r="J13" s="94" t="s">
        <v>21</v>
      </c>
      <c r="K13" s="95" t="s">
        <v>22</v>
      </c>
      <c r="L13" s="96" t="s">
        <v>16</v>
      </c>
      <c r="M13" s="94" t="s">
        <v>17</v>
      </c>
      <c r="N13" s="94" t="s">
        <v>21</v>
      </c>
      <c r="O13" s="97" t="s">
        <v>22</v>
      </c>
      <c r="P13" s="139"/>
      <c r="Q13" s="96" t="s">
        <v>16</v>
      </c>
      <c r="R13" s="94" t="s">
        <v>17</v>
      </c>
      <c r="S13" s="94" t="s">
        <v>21</v>
      </c>
      <c r="T13" s="97" t="s">
        <v>22</v>
      </c>
      <c r="U13" s="144"/>
      <c r="V13" s="96" t="s">
        <v>16</v>
      </c>
      <c r="W13" s="94" t="s">
        <v>17</v>
      </c>
      <c r="X13" s="94" t="s">
        <v>21</v>
      </c>
      <c r="Y13" s="97" t="s">
        <v>22</v>
      </c>
      <c r="Z13" s="146"/>
    </row>
    <row r="14" spans="2:26" s="55" customFormat="1" ht="15" customHeight="1" thickBot="1">
      <c r="B14" s="147" t="s">
        <v>6</v>
      </c>
      <c r="C14" s="148"/>
      <c r="D14" s="149" t="s">
        <v>7</v>
      </c>
      <c r="E14" s="150"/>
      <c r="F14" s="150"/>
      <c r="G14" s="151"/>
      <c r="H14" s="152" t="s">
        <v>8</v>
      </c>
      <c r="I14" s="153"/>
      <c r="J14" s="153"/>
      <c r="K14" s="154"/>
      <c r="L14" s="155" t="s">
        <v>9</v>
      </c>
      <c r="M14" s="153"/>
      <c r="N14" s="153"/>
      <c r="O14" s="156"/>
      <c r="P14" s="52">
        <v>-5</v>
      </c>
      <c r="Q14" s="155" t="s">
        <v>28</v>
      </c>
      <c r="R14" s="153"/>
      <c r="S14" s="153"/>
      <c r="T14" s="156"/>
      <c r="U14" s="53" t="s">
        <v>10</v>
      </c>
      <c r="V14" s="155" t="s">
        <v>11</v>
      </c>
      <c r="W14" s="153"/>
      <c r="X14" s="153"/>
      <c r="Y14" s="156"/>
      <c r="Z14" s="54" t="s">
        <v>29</v>
      </c>
    </row>
    <row r="15" spans="2:26" ht="18" customHeight="1">
      <c r="B15" s="159" t="s">
        <v>46</v>
      </c>
      <c r="C15" s="160"/>
      <c r="D15" s="15"/>
      <c r="E15" s="16"/>
      <c r="F15" s="16"/>
      <c r="G15" s="17"/>
      <c r="H15" s="18"/>
      <c r="I15" s="19"/>
      <c r="J15" s="19"/>
      <c r="K15" s="20"/>
      <c r="L15" s="21"/>
      <c r="M15" s="19"/>
      <c r="N15" s="19"/>
      <c r="O15" s="22"/>
      <c r="P15" s="23"/>
      <c r="Q15" s="21"/>
      <c r="R15" s="19"/>
      <c r="S15" s="19"/>
      <c r="T15" s="22"/>
      <c r="U15" s="23"/>
      <c r="V15" s="21"/>
      <c r="W15" s="19"/>
      <c r="X15" s="19"/>
      <c r="Y15" s="22"/>
      <c r="Z15" s="161" t="s">
        <v>45</v>
      </c>
    </row>
    <row r="16" spans="2:26" ht="18" customHeight="1">
      <c r="B16" s="164" t="s">
        <v>12</v>
      </c>
      <c r="C16" s="165"/>
      <c r="D16" s="78">
        <f>276545266+5305502</f>
        <v>281850768</v>
      </c>
      <c r="E16" s="79">
        <v>29725000</v>
      </c>
      <c r="F16" s="79">
        <v>0</v>
      </c>
      <c r="G16" s="80">
        <f>SUM(D16:F16)</f>
        <v>311575768</v>
      </c>
      <c r="H16" s="9"/>
      <c r="I16" s="6"/>
      <c r="J16" s="6"/>
      <c r="K16" s="11"/>
      <c r="L16" s="12"/>
      <c r="M16" s="6"/>
      <c r="N16" s="6"/>
      <c r="O16" s="13"/>
      <c r="P16" s="14"/>
      <c r="Q16" s="12"/>
      <c r="R16" s="6"/>
      <c r="S16" s="6"/>
      <c r="T16" s="13"/>
      <c r="U16" s="14"/>
      <c r="V16" s="12"/>
      <c r="W16" s="6"/>
      <c r="X16" s="6"/>
      <c r="Y16" s="13"/>
      <c r="Z16" s="162"/>
    </row>
    <row r="17" spans="2:26" ht="18" customHeight="1">
      <c r="B17" s="164" t="s">
        <v>38</v>
      </c>
      <c r="C17" s="165"/>
      <c r="D17" s="121">
        <f>287267645.58-28141601.35+22724723.77</f>
        <v>281850768</v>
      </c>
      <c r="E17" s="121">
        <f>25035210.67-420733.8</f>
        <v>24614476.87</v>
      </c>
      <c r="F17" s="81"/>
      <c r="G17" s="82">
        <f>SUM(D17:F17)</f>
        <v>306465244.87</v>
      </c>
      <c r="H17" s="58"/>
      <c r="I17" s="59"/>
      <c r="J17" s="59"/>
      <c r="K17" s="60"/>
      <c r="L17" s="61"/>
      <c r="M17" s="59"/>
      <c r="N17" s="59"/>
      <c r="O17" s="62"/>
      <c r="P17" s="63"/>
      <c r="Q17" s="61"/>
      <c r="R17" s="59"/>
      <c r="S17" s="59"/>
      <c r="T17" s="62"/>
      <c r="U17" s="63"/>
      <c r="V17" s="61"/>
      <c r="W17" s="59"/>
      <c r="X17" s="59"/>
      <c r="Y17" s="62"/>
      <c r="Z17" s="162"/>
    </row>
    <row r="18" spans="2:26" ht="18" customHeight="1">
      <c r="B18" s="56" t="s">
        <v>39</v>
      </c>
      <c r="C18" s="57"/>
      <c r="D18" s="83">
        <v>0</v>
      </c>
      <c r="E18" s="81">
        <v>0</v>
      </c>
      <c r="F18" s="81">
        <v>0</v>
      </c>
      <c r="G18" s="82">
        <f aca="true" t="shared" si="0" ref="G18:G23">SUM(D18:F18)</f>
        <v>0</v>
      </c>
      <c r="H18" s="58"/>
      <c r="I18" s="59"/>
      <c r="J18" s="59"/>
      <c r="K18" s="60"/>
      <c r="L18" s="61"/>
      <c r="M18" s="59"/>
      <c r="N18" s="59"/>
      <c r="O18" s="62"/>
      <c r="P18" s="63"/>
      <c r="Q18" s="61"/>
      <c r="R18" s="59"/>
      <c r="S18" s="59"/>
      <c r="T18" s="62"/>
      <c r="U18" s="63"/>
      <c r="V18" s="61"/>
      <c r="W18" s="59"/>
      <c r="X18" s="59"/>
      <c r="Y18" s="62"/>
      <c r="Z18" s="162"/>
    </row>
    <row r="19" spans="2:26" ht="18" customHeight="1">
      <c r="B19" s="166" t="s">
        <v>42</v>
      </c>
      <c r="C19" s="167"/>
      <c r="D19" s="83">
        <v>28141601.35</v>
      </c>
      <c r="E19" s="81">
        <v>456059.91</v>
      </c>
      <c r="F19" s="81"/>
      <c r="G19" s="82">
        <f>SUM(D19:F19)</f>
        <v>28597661.26</v>
      </c>
      <c r="H19" s="58"/>
      <c r="I19" s="59"/>
      <c r="J19" s="59"/>
      <c r="K19" s="60"/>
      <c r="L19" s="61"/>
      <c r="M19" s="59"/>
      <c r="N19" s="59"/>
      <c r="O19" s="62"/>
      <c r="P19" s="63"/>
      <c r="Q19" s="61"/>
      <c r="R19" s="59"/>
      <c r="S19" s="59"/>
      <c r="T19" s="62"/>
      <c r="U19" s="63"/>
      <c r="V19" s="61"/>
      <c r="W19" s="59"/>
      <c r="X19" s="59"/>
      <c r="Y19" s="62"/>
      <c r="Z19" s="162"/>
    </row>
    <row r="20" spans="2:26" ht="18" customHeight="1">
      <c r="B20" s="56" t="s">
        <v>26</v>
      </c>
      <c r="C20" s="57"/>
      <c r="D20" s="83">
        <v>0</v>
      </c>
      <c r="E20" s="81">
        <v>0</v>
      </c>
      <c r="F20" s="81">
        <v>0</v>
      </c>
      <c r="G20" s="82">
        <f t="shared" si="0"/>
        <v>0</v>
      </c>
      <c r="H20" s="58"/>
      <c r="I20" s="59"/>
      <c r="J20" s="59"/>
      <c r="K20" s="60"/>
      <c r="L20" s="61"/>
      <c r="M20" s="59"/>
      <c r="N20" s="59"/>
      <c r="O20" s="62"/>
      <c r="P20" s="63"/>
      <c r="Q20" s="61"/>
      <c r="R20" s="59"/>
      <c r="S20" s="59"/>
      <c r="T20" s="62"/>
      <c r="U20" s="63"/>
      <c r="V20" s="61"/>
      <c r="W20" s="59"/>
      <c r="X20" s="59"/>
      <c r="Y20" s="62"/>
      <c r="Z20" s="162"/>
    </row>
    <row r="21" spans="2:26" ht="18" customHeight="1">
      <c r="B21" s="166" t="s">
        <v>41</v>
      </c>
      <c r="C21" s="167"/>
      <c r="D21" s="83">
        <v>0</v>
      </c>
      <c r="E21" s="81">
        <v>0</v>
      </c>
      <c r="F21" s="81">
        <v>0</v>
      </c>
      <c r="G21" s="82">
        <f t="shared" si="0"/>
        <v>0</v>
      </c>
      <c r="H21" s="58"/>
      <c r="I21" s="59"/>
      <c r="J21" s="59"/>
      <c r="K21" s="60"/>
      <c r="L21" s="61"/>
      <c r="M21" s="59"/>
      <c r="N21" s="59"/>
      <c r="O21" s="62"/>
      <c r="P21" s="63"/>
      <c r="Q21" s="61"/>
      <c r="R21" s="59"/>
      <c r="S21" s="59"/>
      <c r="T21" s="62"/>
      <c r="U21" s="63"/>
      <c r="V21" s="61"/>
      <c r="W21" s="59"/>
      <c r="X21" s="59"/>
      <c r="Y21" s="62"/>
      <c r="Z21" s="162"/>
    </row>
    <row r="22" spans="2:26" ht="21" customHeight="1">
      <c r="B22" s="86" t="s">
        <v>34</v>
      </c>
      <c r="C22" s="77"/>
      <c r="D22" s="83">
        <f>D17+D18+D20+D21</f>
        <v>281850768</v>
      </c>
      <c r="E22" s="83">
        <f>E17+E18+E20+E21</f>
        <v>24614476.87</v>
      </c>
      <c r="F22" s="83">
        <f>F17+F18+F20+F21</f>
        <v>0</v>
      </c>
      <c r="G22" s="82">
        <f>SUM(D22:F22)</f>
        <v>306465244.87</v>
      </c>
      <c r="H22" s="58"/>
      <c r="I22" s="59"/>
      <c r="J22" s="59"/>
      <c r="K22" s="60"/>
      <c r="L22" s="61"/>
      <c r="M22" s="59"/>
      <c r="N22" s="59"/>
      <c r="O22" s="62"/>
      <c r="P22" s="63"/>
      <c r="Q22" s="61"/>
      <c r="R22" s="59"/>
      <c r="S22" s="59"/>
      <c r="T22" s="62"/>
      <c r="U22" s="63"/>
      <c r="V22" s="61"/>
      <c r="W22" s="59"/>
      <c r="X22" s="59"/>
      <c r="Y22" s="62"/>
      <c r="Z22" s="162"/>
    </row>
    <row r="23" spans="2:26" ht="22.5" customHeight="1">
      <c r="B23" s="56" t="s">
        <v>44</v>
      </c>
      <c r="C23" s="77"/>
      <c r="D23" s="98">
        <v>1407633.51</v>
      </c>
      <c r="E23" s="99">
        <f>5081553.89+28969.24-1407633.51</f>
        <v>3702889.62</v>
      </c>
      <c r="F23" s="99"/>
      <c r="G23" s="100">
        <f t="shared" si="0"/>
        <v>5110523.13</v>
      </c>
      <c r="H23" s="101"/>
      <c r="I23" s="102"/>
      <c r="J23" s="102"/>
      <c r="K23" s="103"/>
      <c r="L23" s="104"/>
      <c r="M23" s="102"/>
      <c r="N23" s="102"/>
      <c r="O23" s="105"/>
      <c r="P23" s="106"/>
      <c r="Q23" s="104"/>
      <c r="R23" s="102"/>
      <c r="S23" s="102"/>
      <c r="T23" s="105"/>
      <c r="U23" s="106"/>
      <c r="V23" s="104"/>
      <c r="W23" s="102"/>
      <c r="X23" s="102"/>
      <c r="Y23" s="105"/>
      <c r="Z23" s="162"/>
    </row>
    <row r="24" spans="2:26" ht="28.5" customHeight="1" thickBot="1">
      <c r="B24" s="64"/>
      <c r="C24" s="65" t="s">
        <v>33</v>
      </c>
      <c r="D24" s="84">
        <f>D16-D22-D23</f>
        <v>-1407633.51</v>
      </c>
      <c r="E24" s="84">
        <f>E16-E22-E23</f>
        <v>1407633.5099999988</v>
      </c>
      <c r="F24" s="84">
        <f>F16-F22-F23</f>
        <v>0</v>
      </c>
      <c r="G24" s="84">
        <v>0</v>
      </c>
      <c r="H24" s="66"/>
      <c r="I24" s="67"/>
      <c r="J24" s="67"/>
      <c r="K24" s="68"/>
      <c r="L24" s="69"/>
      <c r="M24" s="67"/>
      <c r="N24" s="67"/>
      <c r="O24" s="70"/>
      <c r="P24" s="71"/>
      <c r="Q24" s="69"/>
      <c r="R24" s="67"/>
      <c r="S24" s="67"/>
      <c r="T24" s="70"/>
      <c r="U24" s="71"/>
      <c r="V24" s="69"/>
      <c r="W24" s="67"/>
      <c r="X24" s="67"/>
      <c r="Y24" s="70"/>
      <c r="Z24" s="163"/>
    </row>
    <row r="25" spans="2:26" ht="12">
      <c r="B25" s="3"/>
      <c r="C25" s="2"/>
      <c r="D25" s="4"/>
      <c r="E25" s="4"/>
      <c r="F25" s="4"/>
      <c r="G25" s="5"/>
      <c r="H25" s="72"/>
      <c r="I25" s="72"/>
      <c r="J25" s="72"/>
      <c r="K25" s="73"/>
      <c r="L25" s="74"/>
      <c r="M25" s="74"/>
      <c r="N25" s="74"/>
      <c r="O25" s="74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6"/>
    </row>
    <row r="26" spans="2:26" s="25" customFormat="1" ht="16.5" customHeight="1">
      <c r="B26" s="24"/>
      <c r="C26" s="27" t="s">
        <v>15</v>
      </c>
      <c r="D26" s="43"/>
      <c r="E26" s="40"/>
      <c r="F26" s="40"/>
      <c r="G26" s="41"/>
      <c r="H26" s="40"/>
      <c r="I26" s="40"/>
      <c r="J26" s="40"/>
      <c r="K26" s="41"/>
      <c r="L26" s="29"/>
      <c r="M26" s="29"/>
      <c r="N26" s="29"/>
      <c r="O26" s="29"/>
      <c r="P26" s="29"/>
      <c r="Q26" s="28"/>
      <c r="R26" s="28"/>
      <c r="S26" s="28"/>
      <c r="T26" s="28"/>
      <c r="U26" s="28"/>
      <c r="V26" s="28"/>
      <c r="W26" s="28"/>
      <c r="X26" s="28"/>
      <c r="Y26" s="28"/>
      <c r="Z26" s="42"/>
    </row>
    <row r="27" spans="2:26" s="25" customFormat="1" ht="12.75">
      <c r="B27" s="44"/>
      <c r="C27" s="28"/>
      <c r="D27" s="35"/>
      <c r="E27" s="85"/>
      <c r="F27" s="107"/>
      <c r="G27" s="28"/>
      <c r="H27" s="28"/>
      <c r="I27" s="28"/>
      <c r="J27" s="28"/>
      <c r="K27" s="27"/>
      <c r="L27" s="28"/>
      <c r="M27" s="28"/>
      <c r="N27" s="28"/>
      <c r="O27" s="27" t="s">
        <v>43</v>
      </c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42"/>
    </row>
    <row r="28" spans="2:26" s="25" customFormat="1" ht="12.75">
      <c r="B28" s="44"/>
      <c r="C28" s="28"/>
      <c r="D28" s="45"/>
      <c r="E28" s="108"/>
      <c r="F28" s="3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42"/>
    </row>
    <row r="29" spans="2:26" s="25" customFormat="1" ht="12.75">
      <c r="B29" s="44"/>
      <c r="C29" s="31" t="s">
        <v>35</v>
      </c>
      <c r="D29" s="28"/>
      <c r="E29" s="35"/>
      <c r="F29" s="37"/>
      <c r="G29" s="28"/>
      <c r="H29" s="28"/>
      <c r="I29" s="28"/>
      <c r="J29" s="28"/>
      <c r="K29" s="28"/>
      <c r="L29" s="28"/>
      <c r="M29" s="28"/>
      <c r="N29" s="28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42"/>
    </row>
    <row r="30" spans="2:26" s="25" customFormat="1" ht="12.75">
      <c r="B30" s="44"/>
      <c r="C30" s="27" t="s">
        <v>14</v>
      </c>
      <c r="D30" s="28"/>
      <c r="E30" s="36"/>
      <c r="F30" s="45"/>
      <c r="G30" s="35"/>
      <c r="H30" s="28"/>
      <c r="I30" s="28"/>
      <c r="J30" s="30"/>
      <c r="K30" s="30"/>
      <c r="L30" s="28"/>
      <c r="M30" s="28"/>
      <c r="N30" s="28"/>
      <c r="O30" s="27"/>
      <c r="P30" s="157" t="s">
        <v>36</v>
      </c>
      <c r="Q30" s="157"/>
      <c r="R30" s="157"/>
      <c r="S30" s="157"/>
      <c r="T30" s="157"/>
      <c r="U30" s="157"/>
      <c r="V30" s="157"/>
      <c r="W30" s="157"/>
      <c r="X30" s="28"/>
      <c r="Y30" s="28"/>
      <c r="Z30" s="42"/>
    </row>
    <row r="31" spans="2:26" s="25" customFormat="1" ht="12.75" customHeight="1">
      <c r="B31" s="44"/>
      <c r="C31" s="29" t="s">
        <v>20</v>
      </c>
      <c r="D31" s="46"/>
      <c r="E31" s="34"/>
      <c r="F31" s="28"/>
      <c r="G31" s="28"/>
      <c r="H31" s="28"/>
      <c r="I31" s="28"/>
      <c r="J31" s="27"/>
      <c r="K31" s="27"/>
      <c r="L31" s="28"/>
      <c r="M31" s="27"/>
      <c r="N31" s="27"/>
      <c r="O31" s="158" t="s">
        <v>19</v>
      </c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42"/>
    </row>
    <row r="32" spans="2:26" s="25" customFormat="1" ht="27" customHeight="1">
      <c r="B32" s="44"/>
      <c r="C32" s="168"/>
      <c r="D32" s="168"/>
      <c r="E32" s="168"/>
      <c r="F32" s="127"/>
      <c r="G32" s="127"/>
      <c r="H32" s="127"/>
      <c r="I32" s="127"/>
      <c r="J32" s="28"/>
      <c r="K32" s="28"/>
      <c r="L32" s="28"/>
      <c r="M32" s="28"/>
      <c r="N32" s="28"/>
      <c r="O32" s="26"/>
      <c r="P32" s="26"/>
      <c r="Q32" s="28"/>
      <c r="R32" s="28"/>
      <c r="S32" s="29" t="s">
        <v>40</v>
      </c>
      <c r="T32" s="38"/>
      <c r="U32" s="38"/>
      <c r="V32" s="26"/>
      <c r="W32" s="26"/>
      <c r="X32" s="28"/>
      <c r="Y32" s="28"/>
      <c r="Z32" s="42"/>
    </row>
    <row r="33" spans="2:26" s="25" customFormat="1" ht="7.5" customHeight="1">
      <c r="B33" s="44"/>
      <c r="C33" s="47"/>
      <c r="D33" s="87"/>
      <c r="E33" s="35"/>
      <c r="F33" s="28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42"/>
    </row>
    <row r="34" spans="2:26" s="25" customFormat="1" ht="13.5" thickBot="1">
      <c r="B34" s="48"/>
      <c r="C34" s="32"/>
      <c r="D34" s="32"/>
      <c r="E34" s="32"/>
      <c r="F34" s="32"/>
      <c r="G34" s="88"/>
      <c r="H34" s="89"/>
      <c r="I34" s="33"/>
      <c r="J34" s="33"/>
      <c r="K34" s="88"/>
      <c r="L34" s="88"/>
      <c r="M34" s="88"/>
      <c r="N34" s="88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49"/>
    </row>
    <row r="38" spans="3:6" ht="12">
      <c r="C38" s="39" t="s">
        <v>47</v>
      </c>
      <c r="D38" s="39" t="s">
        <v>48</v>
      </c>
      <c r="F38" s="39" t="s">
        <v>49</v>
      </c>
    </row>
    <row r="39" spans="3:6" ht="12.75">
      <c r="C39" s="10">
        <v>85403794.6</v>
      </c>
      <c r="D39" s="82">
        <v>85403794.6</v>
      </c>
      <c r="F39" s="82">
        <v>7758906.35</v>
      </c>
    </row>
    <row r="40" spans="3:6" ht="12">
      <c r="C40" s="111">
        <f>93315928+10.4</f>
        <v>93315938.4</v>
      </c>
      <c r="D40" s="111">
        <v>93315927.82</v>
      </c>
      <c r="F40" s="111">
        <f>8114558.89-1526.78</f>
        <v>8113032.109999999</v>
      </c>
    </row>
    <row r="41" spans="3:7" ht="12">
      <c r="C41" s="111">
        <f>77445350+100000</f>
        <v>77545350</v>
      </c>
      <c r="D41" s="111">
        <v>77445349.6</v>
      </c>
      <c r="E41" s="111"/>
      <c r="F41" s="111">
        <v>10160923.84</v>
      </c>
      <c r="G41" s="110"/>
    </row>
    <row r="42" spans="3:7" ht="12">
      <c r="C42" s="111">
        <v>113525060</v>
      </c>
      <c r="D42" s="82">
        <v>100418402.37</v>
      </c>
      <c r="E42" s="111"/>
      <c r="F42" s="111" t="e">
        <f>SUM(#REF!)</f>
        <v>#REF!</v>
      </c>
      <c r="G42" s="110"/>
    </row>
    <row r="43" ht="12">
      <c r="G43" s="111">
        <v>38268951.65</v>
      </c>
    </row>
    <row r="44" ht="12">
      <c r="G44" s="110">
        <f>G43-G19</f>
        <v>9671290.389999997</v>
      </c>
    </row>
    <row r="45" ht="12">
      <c r="G45" s="110"/>
    </row>
    <row r="46" spans="3:6" ht="12">
      <c r="C46" s="110">
        <f>SUM(C39:C45)</f>
        <v>369790143</v>
      </c>
      <c r="D46" s="110">
        <f>SUM(D39:D45)</f>
        <v>356583474.39</v>
      </c>
      <c r="E46" s="110">
        <f>SUM(E39:E45)</f>
        <v>0</v>
      </c>
      <c r="F46" s="111" t="e">
        <f>SUM(F39:F42)</f>
        <v>#REF!</v>
      </c>
    </row>
    <row r="47" spans="3:6" ht="12">
      <c r="C47" s="110">
        <f>C46-G16</f>
        <v>58214375</v>
      </c>
      <c r="D47" s="110">
        <f>D46-G17</f>
        <v>50118229.51999998</v>
      </c>
      <c r="E47" s="110">
        <f>E46-I16</f>
        <v>0</v>
      </c>
      <c r="F47" s="110" t="e">
        <f>F46-G19</f>
        <v>#REF!</v>
      </c>
    </row>
    <row r="50" ht="12">
      <c r="C50" s="111">
        <v>369790143</v>
      </c>
    </row>
    <row r="51" ht="12">
      <c r="C51" s="110">
        <f>C46-C50</f>
        <v>0</v>
      </c>
    </row>
    <row r="53" ht="12">
      <c r="C53" s="111">
        <f>70307578.33-50477695</f>
        <v>19829883.33</v>
      </c>
    </row>
    <row r="55" spans="4:6" ht="12.75">
      <c r="D55" s="8">
        <f>7787700.88</f>
        <v>7787700.88</v>
      </c>
      <c r="E55" s="7">
        <v>326858.01</v>
      </c>
      <c r="F55" s="7">
        <v>0</v>
      </c>
    </row>
    <row r="56" spans="4:6" ht="12.75">
      <c r="D56" s="120">
        <v>9855658.14</v>
      </c>
      <c r="E56" s="7">
        <v>305265.7</v>
      </c>
      <c r="F56" s="7">
        <v>0</v>
      </c>
    </row>
    <row r="58" ht="12">
      <c r="C58" s="109">
        <v>93317050.85</v>
      </c>
    </row>
    <row r="59" ht="12">
      <c r="C59" s="109">
        <v>1122.85</v>
      </c>
    </row>
    <row r="60" ht="12">
      <c r="C60" s="109">
        <f>C58-C59</f>
        <v>93315928</v>
      </c>
    </row>
    <row r="64" ht="12">
      <c r="C64" s="109">
        <v>33350103.06</v>
      </c>
    </row>
    <row r="65" ht="12">
      <c r="C65" s="109">
        <v>1206636.67</v>
      </c>
    </row>
    <row r="66" ht="12">
      <c r="C66" s="109">
        <f>SUM(C64:C65)</f>
        <v>34556739.73</v>
      </c>
    </row>
    <row r="67" ht="12">
      <c r="C67" s="39">
        <v>34648981.2</v>
      </c>
    </row>
    <row r="68" ht="12">
      <c r="C68" s="109">
        <f>C66-C67</f>
        <v>-92241.47000000626</v>
      </c>
    </row>
  </sheetData>
  <sheetProtection/>
  <mergeCells count="30">
    <mergeCell ref="P30:W30"/>
    <mergeCell ref="O31:Y31"/>
    <mergeCell ref="F32:I32"/>
    <mergeCell ref="B15:C15"/>
    <mergeCell ref="Z15:Z24"/>
    <mergeCell ref="B16:C16"/>
    <mergeCell ref="B17:C17"/>
    <mergeCell ref="B19:C19"/>
    <mergeCell ref="B21:C21"/>
    <mergeCell ref="C32:E32"/>
    <mergeCell ref="Q12:T12"/>
    <mergeCell ref="U12:U13"/>
    <mergeCell ref="V12:Y12"/>
    <mergeCell ref="Z12:Z13"/>
    <mergeCell ref="B14:C14"/>
    <mergeCell ref="D14:G14"/>
    <mergeCell ref="H14:K14"/>
    <mergeCell ref="L14:O14"/>
    <mergeCell ref="Q14:T14"/>
    <mergeCell ref="V14:Y14"/>
    <mergeCell ref="G3:T3"/>
    <mergeCell ref="B4:Z4"/>
    <mergeCell ref="B5:Z5"/>
    <mergeCell ref="B6:Z6"/>
    <mergeCell ref="B9:F9"/>
    <mergeCell ref="B12:C13"/>
    <mergeCell ref="D12:G12"/>
    <mergeCell ref="H12:K12"/>
    <mergeCell ref="L12:O12"/>
    <mergeCell ref="P12:P13"/>
  </mergeCells>
  <printOptions/>
  <pageMargins left="0.95" right="0.4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azure</cp:lastModifiedBy>
  <cp:lastPrinted>2014-02-04T06:32:43Z</cp:lastPrinted>
  <dcterms:created xsi:type="dcterms:W3CDTF">2011-05-06T08:22:34Z</dcterms:created>
  <dcterms:modified xsi:type="dcterms:W3CDTF">2014-03-12T08:34:25Z</dcterms:modified>
  <cp:category/>
  <cp:version/>
  <cp:contentType/>
  <cp:contentStatus/>
</cp:coreProperties>
</file>