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15" i="1"/>
  <c r="T54" s="1"/>
  <c r="C54"/>
  <c r="Q14"/>
  <c r="S14"/>
  <c r="S53" s="1"/>
  <c r="M14"/>
  <c r="N14"/>
  <c r="N53" s="1"/>
  <c r="O14"/>
  <c r="G15"/>
  <c r="H15" s="1"/>
  <c r="J15"/>
  <c r="P15"/>
  <c r="P54" s="1"/>
  <c r="S13"/>
  <c r="R13"/>
  <c r="Q13"/>
  <c r="O13"/>
  <c r="N13"/>
  <c r="M13"/>
  <c r="J13"/>
  <c r="G13"/>
  <c r="F13"/>
  <c r="I13"/>
  <c r="I12" s="1"/>
  <c r="S21"/>
  <c r="R21"/>
  <c r="Q21"/>
  <c r="O21"/>
  <c r="N21"/>
  <c r="M21"/>
  <c r="K21"/>
  <c r="J21"/>
  <c r="L21" s="1"/>
  <c r="L20" s="1"/>
  <c r="I21"/>
  <c r="G21"/>
  <c r="F21"/>
  <c r="E21"/>
  <c r="S20"/>
  <c r="R20"/>
  <c r="R52" s="1"/>
  <c r="Q20"/>
  <c r="Q52" s="1"/>
  <c r="O20"/>
  <c r="O52" s="1"/>
  <c r="N20"/>
  <c r="M20"/>
  <c r="M52" s="1"/>
  <c r="M51" s="1"/>
  <c r="M63" s="1"/>
  <c r="K20"/>
  <c r="J20"/>
  <c r="J52" s="1"/>
  <c r="I20"/>
  <c r="G20"/>
  <c r="F20"/>
  <c r="E20"/>
  <c r="K13"/>
  <c r="E13"/>
  <c r="S54"/>
  <c r="R54"/>
  <c r="N54"/>
  <c r="M54"/>
  <c r="K54"/>
  <c r="I54"/>
  <c r="F54"/>
  <c r="E54"/>
  <c r="C53"/>
  <c r="R53"/>
  <c r="Q53"/>
  <c r="O53"/>
  <c r="M53"/>
  <c r="K53"/>
  <c r="J53"/>
  <c r="I53"/>
  <c r="G53"/>
  <c r="F53"/>
  <c r="E53"/>
  <c r="C52"/>
  <c r="N52"/>
  <c r="H46"/>
  <c r="H45"/>
  <c r="G43"/>
  <c r="F43"/>
  <c r="E43"/>
  <c r="D43"/>
  <c r="C43"/>
  <c r="B43"/>
  <c r="T21"/>
  <c r="T20" s="1"/>
  <c r="H21"/>
  <c r="H20" s="1"/>
  <c r="S12"/>
  <c r="S11" s="1"/>
  <c r="R12"/>
  <c r="R11" s="1"/>
  <c r="Q12"/>
  <c r="Q11" s="1"/>
  <c r="N12"/>
  <c r="N11" s="1"/>
  <c r="M12"/>
  <c r="K12"/>
  <c r="K11" s="1"/>
  <c r="F12"/>
  <c r="F11" s="1"/>
  <c r="E12"/>
  <c r="E11" s="1"/>
  <c r="T14"/>
  <c r="P14"/>
  <c r="P53" s="1"/>
  <c r="L14"/>
  <c r="L53" s="1"/>
  <c r="H14"/>
  <c r="T13"/>
  <c r="P13"/>
  <c r="C12"/>
  <c r="G54" l="1"/>
  <c r="E52"/>
  <c r="I11"/>
  <c r="G12"/>
  <c r="G11" s="1"/>
  <c r="O12"/>
  <c r="O11" s="1"/>
  <c r="J12"/>
  <c r="J11" s="1"/>
  <c r="O51"/>
  <c r="O63" s="1"/>
  <c r="J54"/>
  <c r="M11"/>
  <c r="N51"/>
  <c r="N63" s="1"/>
  <c r="I52"/>
  <c r="H54"/>
  <c r="H43"/>
  <c r="R51"/>
  <c r="R63" s="1"/>
  <c r="Q51"/>
  <c r="Q63" s="1"/>
  <c r="D14"/>
  <c r="B14" s="1"/>
  <c r="B53" s="1"/>
  <c r="L15"/>
  <c r="P12"/>
  <c r="S52"/>
  <c r="S51" s="1"/>
  <c r="S63" s="1"/>
  <c r="J51"/>
  <c r="J63" s="1"/>
  <c r="P21"/>
  <c r="P20" s="1"/>
  <c r="D20" s="1"/>
  <c r="B20" s="1"/>
  <c r="E51"/>
  <c r="E63" s="1"/>
  <c r="K52"/>
  <c r="K51" s="1"/>
  <c r="K63" s="1"/>
  <c r="F52"/>
  <c r="F51" s="1"/>
  <c r="F63" s="1"/>
  <c r="G52"/>
  <c r="G51" s="1"/>
  <c r="G63" s="1"/>
  <c r="I51"/>
  <c r="I63" s="1"/>
  <c r="H53"/>
  <c r="C51"/>
  <c r="C63" s="1"/>
  <c r="H13"/>
  <c r="H12" s="1"/>
  <c r="H11" s="1"/>
  <c r="T52"/>
  <c r="L13"/>
  <c r="L12" s="1"/>
  <c r="L11" s="1"/>
  <c r="T53"/>
  <c r="T12"/>
  <c r="T11" s="1"/>
  <c r="D15" l="1"/>
  <c r="D54" s="1"/>
  <c r="L54"/>
  <c r="D21"/>
  <c r="B21" s="1"/>
  <c r="P11"/>
  <c r="D53"/>
  <c r="P52"/>
  <c r="P51" s="1"/>
  <c r="P63" s="1"/>
  <c r="L52"/>
  <c r="L51" s="1"/>
  <c r="L63" s="1"/>
  <c r="D13"/>
  <c r="H52"/>
  <c r="H51" s="1"/>
  <c r="H63" s="1"/>
  <c r="T51"/>
  <c r="T63" s="1"/>
  <c r="B15" l="1"/>
  <c r="B54" s="1"/>
  <c r="D12"/>
  <c r="B13"/>
  <c r="D52"/>
  <c r="D51" s="1"/>
  <c r="D63" s="1"/>
  <c r="B12" l="1"/>
  <c r="B52"/>
  <c r="B51" s="1"/>
  <c r="B63" s="1"/>
</calcChain>
</file>

<file path=xl/sharedStrings.xml><?xml version="1.0" encoding="utf-8"?>
<sst xmlns="http://schemas.openxmlformats.org/spreadsheetml/2006/main" count="133" uniqueCount="69">
  <si>
    <t>MONTHLY CASH PROGRAM</t>
  </si>
  <si>
    <t xml:space="preserve">  (In Thousand Pesos)</t>
  </si>
  <si>
    <t>Department/agency: Benguet State University</t>
  </si>
  <si>
    <t>La Trinidad, Benguet</t>
  </si>
  <si>
    <t>BED No. 3</t>
  </si>
  <si>
    <t xml:space="preserve">     P A R T I C U L A R S</t>
  </si>
  <si>
    <t>Total</t>
  </si>
  <si>
    <t>Program</t>
  </si>
  <si>
    <t>Tax Rem.</t>
  </si>
  <si>
    <t>Advice (TRA)</t>
  </si>
  <si>
    <t>PROGRAM</t>
  </si>
  <si>
    <t>NET OF TRA</t>
  </si>
  <si>
    <t xml:space="preserve">                            QUARTER 1</t>
  </si>
  <si>
    <t xml:space="preserve">                            QUARTER 2</t>
  </si>
  <si>
    <t>QUARTER 3</t>
  </si>
  <si>
    <t xml:space="preserve">    QUARTER 3</t>
  </si>
  <si>
    <t>JAN</t>
  </si>
  <si>
    <t>FEB</t>
  </si>
  <si>
    <t>MAR</t>
  </si>
  <si>
    <t>TOTAL</t>
  </si>
  <si>
    <t>APRIL</t>
  </si>
  <si>
    <t>MAY</t>
  </si>
  <si>
    <t>JUNE</t>
  </si>
  <si>
    <t>AUG</t>
  </si>
  <si>
    <t>SEPT</t>
  </si>
  <si>
    <t>OCT</t>
  </si>
  <si>
    <t>NOV</t>
  </si>
  <si>
    <t>JUL</t>
  </si>
  <si>
    <t>DEC</t>
  </si>
  <si>
    <t>1. NOTICE OF CASH ALLOCATION</t>
  </si>
  <si>
    <t>A. Current Year (CY) Budget</t>
  </si>
  <si>
    <t>(1)</t>
  </si>
  <si>
    <t>(2)</t>
  </si>
  <si>
    <t>(3)</t>
  </si>
  <si>
    <t>(4)</t>
  </si>
  <si>
    <t>(5)</t>
  </si>
  <si>
    <t xml:space="preserve">       Agency Specific Budget</t>
  </si>
  <si>
    <t xml:space="preserve">           Not Needing Clearance</t>
  </si>
  <si>
    <t xml:space="preserve">                  PS</t>
  </si>
  <si>
    <t xml:space="preserve">                  MOOE</t>
  </si>
  <si>
    <t xml:space="preserve">                  CO</t>
  </si>
  <si>
    <t xml:space="preserve">           Needing Clearance</t>
  </si>
  <si>
    <t xml:space="preserve">                    PS</t>
  </si>
  <si>
    <t xml:space="preserve">                    MOOE</t>
  </si>
  <si>
    <t xml:space="preserve">                    CO</t>
  </si>
  <si>
    <t xml:space="preserve">         Automatic Appropriation</t>
  </si>
  <si>
    <t xml:space="preserve">                    RLIP  (PS)</t>
  </si>
  <si>
    <t xml:space="preserve">                    Special Account in the GF</t>
  </si>
  <si>
    <t xml:space="preserve">                   CO</t>
  </si>
  <si>
    <t>B. PRIOR YEAR (PY) BUDGET</t>
  </si>
  <si>
    <t xml:space="preserve">       Prior  Year Accounts Payable</t>
  </si>
  <si>
    <t xml:space="preserve">     Not yet Due and Demandable Oblig.</t>
  </si>
  <si>
    <t xml:space="preserve">    Continuing Appro-Unobligated Allotment</t>
  </si>
  <si>
    <t xml:space="preserve">    TOTAL PROGRAM, PY BUDGET</t>
  </si>
  <si>
    <t>C. TOTAL NCA PROGRAM</t>
  </si>
  <si>
    <t>11. Cash disbursement Ceiling</t>
  </si>
  <si>
    <t>111. NON-CASH AVAILMENT AUTHORITY</t>
  </si>
  <si>
    <t>IV. TOTAL CASH PROGRAM</t>
  </si>
  <si>
    <t>Certified Correct:</t>
  </si>
  <si>
    <t xml:space="preserve">        ESTRELLITA M. DACLAN</t>
  </si>
  <si>
    <t xml:space="preserve"> Supervising Administrative Officer</t>
  </si>
  <si>
    <t>MARY JOY S. RAPUSO</t>
  </si>
  <si>
    <t>Chief Administrative Officer</t>
  </si>
  <si>
    <t>Recommending Approval:</t>
  </si>
  <si>
    <t>Approved:</t>
  </si>
  <si>
    <t>BEN D. LADILAD</t>
  </si>
  <si>
    <t xml:space="preserve">       President</t>
  </si>
  <si>
    <t xml:space="preserve">                 CY 2013</t>
  </si>
  <si>
    <t>revised as of June 13, 2013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</si>
</sst>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6" xfId="0" applyBorder="1"/>
    <xf numFmtId="0" fontId="0" fillId="0" borderId="10" xfId="0" applyBorder="1"/>
    <xf numFmtId="0" fontId="3" fillId="0" borderId="5" xfId="0" applyFont="1" applyBorder="1"/>
    <xf numFmtId="0" fontId="3" fillId="0" borderId="4" xfId="0" applyFont="1" applyBorder="1"/>
    <xf numFmtId="0" fontId="3" fillId="0" borderId="5" xfId="0" quotePrefix="1" applyFont="1" applyBorder="1"/>
    <xf numFmtId="0" fontId="0" fillId="0" borderId="16" xfId="0" applyBorder="1"/>
    <xf numFmtId="0" fontId="3" fillId="0" borderId="0" xfId="0" applyFont="1"/>
    <xf numFmtId="0" fontId="3" fillId="0" borderId="1" xfId="0" applyFont="1" applyBorder="1"/>
    <xf numFmtId="164" fontId="3" fillId="0" borderId="5" xfId="1" applyNumberFormat="1" applyFont="1" applyBorder="1"/>
    <xf numFmtId="164" fontId="3" fillId="0" borderId="0" xfId="1" applyNumberFormat="1" applyFont="1"/>
    <xf numFmtId="164" fontId="3" fillId="0" borderId="4" xfId="1" applyNumberFormat="1" applyFont="1" applyBorder="1"/>
    <xf numFmtId="164" fontId="3" fillId="0" borderId="1" xfId="1" applyNumberFormat="1" applyFont="1" applyBorder="1"/>
    <xf numFmtId="164" fontId="3" fillId="0" borderId="14" xfId="1" applyNumberFormat="1" applyFont="1" applyBorder="1"/>
    <xf numFmtId="164" fontId="3" fillId="0" borderId="2" xfId="1" applyNumberFormat="1" applyFont="1" applyBorder="1"/>
    <xf numFmtId="164" fontId="3" fillId="0" borderId="6" xfId="1" applyNumberFormat="1" applyFont="1" applyBorder="1"/>
    <xf numFmtId="164" fontId="3" fillId="0" borderId="0" xfId="1" applyNumberFormat="1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/>
    <xf numFmtId="0" fontId="3" fillId="0" borderId="15" xfId="0" quotePrefix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topLeftCell="A45" workbookViewId="0">
      <selection activeCell="A69" sqref="A69"/>
    </sheetView>
  </sheetViews>
  <sheetFormatPr defaultRowHeight="15"/>
  <cols>
    <col min="1" max="1" width="22.5703125" customWidth="1"/>
    <col min="2" max="2" width="8" customWidth="1"/>
    <col min="3" max="3" width="7.5703125" customWidth="1"/>
    <col min="4" max="4" width="7.42578125" customWidth="1"/>
    <col min="5" max="5" width="8.5703125" customWidth="1"/>
    <col min="6" max="6" width="7.140625" customWidth="1"/>
    <col min="7" max="7" width="6.42578125" customWidth="1"/>
    <col min="8" max="8" width="7.5703125" customWidth="1"/>
    <col min="9" max="9" width="6.28515625" customWidth="1"/>
    <col min="10" max="10" width="7.7109375" customWidth="1"/>
    <col min="11" max="12" width="6.28515625" customWidth="1"/>
    <col min="13" max="13" width="6.5703125" customWidth="1"/>
    <col min="14" max="14" width="6.28515625" customWidth="1"/>
    <col min="15" max="15" width="6.85546875" customWidth="1"/>
    <col min="16" max="16" width="7.5703125" customWidth="1"/>
    <col min="17" max="17" width="7.7109375" customWidth="1"/>
    <col min="18" max="18" width="7.5703125" customWidth="1"/>
    <col min="19" max="19" width="6.42578125" customWidth="1"/>
    <col min="20" max="20" width="6.5703125" customWidth="1"/>
  </cols>
  <sheetData>
    <row r="1" spans="1:20">
      <c r="A1" s="8"/>
      <c r="B1" s="8"/>
      <c r="C1" s="8"/>
      <c r="D1" s="8"/>
      <c r="E1" s="8"/>
      <c r="F1" s="8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8"/>
      <c r="B2" s="8"/>
      <c r="C2" s="8"/>
      <c r="D2" s="8"/>
      <c r="E2" s="8"/>
      <c r="F2" s="8" t="s">
        <v>67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8"/>
      <c r="B3" s="8"/>
      <c r="C3" s="8"/>
      <c r="D3" s="8"/>
      <c r="E3" s="8"/>
      <c r="F3" s="8" t="s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4</v>
      </c>
      <c r="T3" s="8"/>
    </row>
    <row r="4" spans="1:20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thickBo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>
      <c r="A6" s="18"/>
      <c r="B6" s="18" t="s">
        <v>6</v>
      </c>
      <c r="C6" s="18" t="s">
        <v>8</v>
      </c>
      <c r="D6" s="8" t="s">
        <v>10</v>
      </c>
      <c r="E6" s="19" t="s">
        <v>12</v>
      </c>
      <c r="F6" s="20"/>
      <c r="G6" s="20"/>
      <c r="H6" s="21"/>
      <c r="I6" s="19" t="s">
        <v>13</v>
      </c>
      <c r="J6" s="20"/>
      <c r="K6" s="20"/>
      <c r="L6" s="20"/>
      <c r="M6" s="19"/>
      <c r="N6" s="22" t="s">
        <v>15</v>
      </c>
      <c r="O6" s="20"/>
      <c r="P6" s="20"/>
      <c r="Q6" s="19"/>
      <c r="R6" s="20" t="s">
        <v>14</v>
      </c>
      <c r="S6" s="20"/>
      <c r="T6" s="21"/>
    </row>
    <row r="7" spans="1:20" ht="15.75" thickBot="1">
      <c r="A7" s="5" t="s">
        <v>5</v>
      </c>
      <c r="B7" s="5" t="s">
        <v>7</v>
      </c>
      <c r="C7" s="5" t="s">
        <v>9</v>
      </c>
      <c r="D7" s="9" t="s">
        <v>11</v>
      </c>
      <c r="E7" s="23" t="s">
        <v>16</v>
      </c>
      <c r="F7" s="24" t="s">
        <v>17</v>
      </c>
      <c r="G7" s="23" t="s">
        <v>18</v>
      </c>
      <c r="H7" s="24" t="s">
        <v>19</v>
      </c>
      <c r="I7" s="23" t="s">
        <v>20</v>
      </c>
      <c r="J7" s="24" t="s">
        <v>21</v>
      </c>
      <c r="K7" s="25" t="s">
        <v>22</v>
      </c>
      <c r="L7" s="23" t="s">
        <v>19</v>
      </c>
      <c r="M7" s="26" t="s">
        <v>27</v>
      </c>
      <c r="N7" s="25" t="s">
        <v>23</v>
      </c>
      <c r="O7" s="27" t="s">
        <v>24</v>
      </c>
      <c r="P7" s="25" t="s">
        <v>19</v>
      </c>
      <c r="Q7" s="23" t="s">
        <v>25</v>
      </c>
      <c r="R7" s="24" t="s">
        <v>26</v>
      </c>
      <c r="S7" s="23" t="s">
        <v>28</v>
      </c>
      <c r="T7" s="23" t="s">
        <v>19</v>
      </c>
    </row>
    <row r="8" spans="1:20" ht="15.75" thickBot="1">
      <c r="A8" s="28" t="s">
        <v>31</v>
      </c>
      <c r="B8" s="28" t="s">
        <v>32</v>
      </c>
      <c r="C8" s="28" t="s">
        <v>33</v>
      </c>
      <c r="D8" s="29" t="s">
        <v>34</v>
      </c>
      <c r="E8" s="30"/>
      <c r="F8" s="31"/>
      <c r="G8" s="30"/>
      <c r="H8" s="31"/>
      <c r="I8" s="30"/>
      <c r="J8" s="31"/>
      <c r="K8" s="30"/>
      <c r="L8" s="32" t="s">
        <v>35</v>
      </c>
      <c r="M8" s="31"/>
      <c r="N8" s="30"/>
      <c r="O8" s="31"/>
      <c r="P8" s="30"/>
      <c r="Q8" s="30"/>
      <c r="R8" s="31"/>
      <c r="S8" s="30"/>
      <c r="T8" s="30"/>
    </row>
    <row r="9" spans="1:20">
      <c r="A9" s="6" t="s">
        <v>29</v>
      </c>
      <c r="B9" s="10"/>
      <c r="C9" s="10"/>
      <c r="D9" s="11"/>
      <c r="E9" s="10"/>
      <c r="F9" s="11"/>
      <c r="G9" s="10"/>
      <c r="H9" s="11"/>
      <c r="I9" s="10"/>
      <c r="J9" s="11"/>
      <c r="K9" s="10"/>
      <c r="L9" s="10"/>
      <c r="M9" s="11"/>
      <c r="N9" s="10"/>
      <c r="O9" s="11"/>
      <c r="P9" s="10"/>
      <c r="Q9" s="10"/>
      <c r="R9" s="11"/>
      <c r="S9" s="10"/>
      <c r="T9" s="10"/>
    </row>
    <row r="10" spans="1:20">
      <c r="A10" s="4" t="s">
        <v>30</v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5.75" thickBot="1">
      <c r="A11" s="4" t="s">
        <v>36</v>
      </c>
      <c r="B11" s="12"/>
      <c r="C11" s="12"/>
      <c r="D11" s="13"/>
      <c r="E11" s="12">
        <f>SUM(E12+E20)</f>
        <v>25486</v>
      </c>
      <c r="F11" s="12">
        <f t="shared" ref="F11:T11" si="0">SUM(F12+F20)</f>
        <v>25486</v>
      </c>
      <c r="G11" s="12">
        <f t="shared" si="0"/>
        <v>32706</v>
      </c>
      <c r="H11" s="12">
        <f t="shared" si="0"/>
        <v>83678</v>
      </c>
      <c r="I11" s="12">
        <f t="shared" si="0"/>
        <v>29036</v>
      </c>
      <c r="J11" s="12">
        <f t="shared" si="0"/>
        <v>38544</v>
      </c>
      <c r="K11" s="12">
        <f t="shared" si="0"/>
        <v>24586</v>
      </c>
      <c r="L11" s="12">
        <f t="shared" si="0"/>
        <v>92166</v>
      </c>
      <c r="M11" s="12">
        <f t="shared" si="0"/>
        <v>22376</v>
      </c>
      <c r="N11" s="12">
        <f t="shared" si="0"/>
        <v>21842</v>
      </c>
      <c r="O11" s="12">
        <f t="shared" si="0"/>
        <v>22376</v>
      </c>
      <c r="P11" s="12">
        <f t="shared" si="0"/>
        <v>66594</v>
      </c>
      <c r="Q11" s="12">
        <f t="shared" si="0"/>
        <v>33076</v>
      </c>
      <c r="R11" s="12">
        <f t="shared" si="0"/>
        <v>22375</v>
      </c>
      <c r="S11" s="12">
        <f t="shared" si="0"/>
        <v>42610</v>
      </c>
      <c r="T11" s="12">
        <f t="shared" si="0"/>
        <v>98061</v>
      </c>
    </row>
    <row r="12" spans="1:20" ht="15.75" thickBot="1">
      <c r="A12" s="4" t="s">
        <v>37</v>
      </c>
      <c r="B12" s="14">
        <f>SUM(B13:B15)</f>
        <v>345767</v>
      </c>
      <c r="C12" s="14">
        <f t="shared" ref="C12:D12" si="1">SUM(C13:C15)</f>
        <v>29458</v>
      </c>
      <c r="D12" s="14">
        <f t="shared" si="1"/>
        <v>316309</v>
      </c>
      <c r="E12" s="14">
        <f t="shared" ref="E12" si="2">SUM(E13:E15)</f>
        <v>23159</v>
      </c>
      <c r="F12" s="14">
        <f t="shared" ref="F12" si="3">SUM(F13:F15)</f>
        <v>23159</v>
      </c>
      <c r="G12" s="14">
        <f>SUM(G13:G15)</f>
        <v>30379</v>
      </c>
      <c r="H12" s="14">
        <f>SUM(H13:H15)</f>
        <v>76697</v>
      </c>
      <c r="I12" s="14">
        <f t="shared" ref="I12" si="4">SUM(I13:I15)</f>
        <v>26709</v>
      </c>
      <c r="J12" s="14">
        <f>SUM(J13:J15)</f>
        <v>36217</v>
      </c>
      <c r="K12" s="14">
        <f t="shared" ref="K12" si="5">SUM(K13:K15)</f>
        <v>22259</v>
      </c>
      <c r="L12" s="14">
        <f t="shared" ref="L12" si="6">SUM(L13:L15)</f>
        <v>85185</v>
      </c>
      <c r="M12" s="14">
        <f t="shared" ref="M12" si="7">SUM(M13:M15)</f>
        <v>20671</v>
      </c>
      <c r="N12" s="14">
        <f t="shared" ref="N12" si="8">SUM(N13:N15)</f>
        <v>20137</v>
      </c>
      <c r="O12" s="14">
        <f>SUM(O13:O15)</f>
        <v>20671</v>
      </c>
      <c r="P12" s="14">
        <f t="shared" ref="P12" si="9">SUM(P13:P15)</f>
        <v>61479</v>
      </c>
      <c r="Q12" s="14">
        <f t="shared" ref="Q12" si="10">SUM(Q13:Q15)</f>
        <v>31371</v>
      </c>
      <c r="R12" s="14">
        <f t="shared" ref="R12" si="11">SUM(R13:R15)</f>
        <v>20671</v>
      </c>
      <c r="S12" s="14">
        <f t="shared" ref="S12" si="12">SUM(S13:S15)</f>
        <v>40906</v>
      </c>
      <c r="T12" s="14">
        <f t="shared" ref="T12" si="13">SUM(T13:T15)</f>
        <v>92948</v>
      </c>
    </row>
    <row r="13" spans="1:20">
      <c r="A13" s="4" t="s">
        <v>38</v>
      </c>
      <c r="B13" s="10">
        <f>SUM(C13+D13)</f>
        <v>255826</v>
      </c>
      <c r="C13" s="10">
        <v>28254</v>
      </c>
      <c r="D13" s="11">
        <f>SUM(H13+L13+P13+T13)</f>
        <v>227572</v>
      </c>
      <c r="E13" s="10">
        <f>16854+2879</f>
        <v>19733</v>
      </c>
      <c r="F13" s="10">
        <f>16854+2879</f>
        <v>19733</v>
      </c>
      <c r="G13" s="10">
        <f>16854+1420+2879</f>
        <v>21153</v>
      </c>
      <c r="H13" s="11">
        <f>SUM(E13:G13)</f>
        <v>60619</v>
      </c>
      <c r="I13" s="10">
        <f>16854+3550+2879</f>
        <v>23283</v>
      </c>
      <c r="J13" s="10">
        <f>16854+8402+1775+2879</f>
        <v>29910</v>
      </c>
      <c r="K13" s="10">
        <f>16854+2879</f>
        <v>19733</v>
      </c>
      <c r="L13" s="10">
        <f>SUM(I13:K13)</f>
        <v>72926</v>
      </c>
      <c r="M13" s="10">
        <f>16854-1183</f>
        <v>15671</v>
      </c>
      <c r="N13" s="10">
        <f>16854-1183</f>
        <v>15671</v>
      </c>
      <c r="O13" s="10">
        <f>16854-1183</f>
        <v>15671</v>
      </c>
      <c r="P13" s="10">
        <f>SUM(M13:O13)</f>
        <v>47013</v>
      </c>
      <c r="Q13" s="10">
        <f>16854-1183</f>
        <v>15671</v>
      </c>
      <c r="R13" s="10">
        <f>16854-1183</f>
        <v>15671</v>
      </c>
      <c r="S13" s="10">
        <f>16855-1183</f>
        <v>15672</v>
      </c>
      <c r="T13" s="10">
        <f>SUM(Q13:S13)</f>
        <v>47014</v>
      </c>
    </row>
    <row r="14" spans="1:20">
      <c r="A14" s="4" t="s">
        <v>39</v>
      </c>
      <c r="B14" s="10">
        <f t="shared" ref="B14:B15" si="14">SUM(C14+D14)</f>
        <v>70941</v>
      </c>
      <c r="C14" s="10">
        <v>586</v>
      </c>
      <c r="D14" s="11">
        <f>SUM(H14+L14+P14+T14)</f>
        <v>70355</v>
      </c>
      <c r="E14" s="10">
        <v>3426</v>
      </c>
      <c r="F14" s="11">
        <v>3426</v>
      </c>
      <c r="G14" s="10">
        <v>3426</v>
      </c>
      <c r="H14" s="11">
        <f>SUM(E14:G14)</f>
        <v>10278</v>
      </c>
      <c r="I14" s="10">
        <v>3426</v>
      </c>
      <c r="J14" s="11">
        <v>3425</v>
      </c>
      <c r="K14" s="10">
        <v>2526</v>
      </c>
      <c r="L14" s="10">
        <f>SUM(I14:K14)</f>
        <v>9377</v>
      </c>
      <c r="M14" s="11">
        <f>2000+3000</f>
        <v>5000</v>
      </c>
      <c r="N14" s="10">
        <f>2466+2000</f>
        <v>4466</v>
      </c>
      <c r="O14" s="11">
        <f>2000+3000</f>
        <v>5000</v>
      </c>
      <c r="P14" s="10">
        <f>SUM(M14:O14)</f>
        <v>14466</v>
      </c>
      <c r="Q14" s="10">
        <f>7000-1000</f>
        <v>6000</v>
      </c>
      <c r="R14" s="11">
        <v>5000</v>
      </c>
      <c r="S14" s="10">
        <f>17324+7910</f>
        <v>25234</v>
      </c>
      <c r="T14" s="10">
        <f>SUM(Q14:S14)</f>
        <v>36234</v>
      </c>
    </row>
    <row r="15" spans="1:20" ht="15.75" thickBot="1">
      <c r="A15" s="4" t="s">
        <v>40</v>
      </c>
      <c r="B15" s="12">
        <f t="shared" si="14"/>
        <v>19000</v>
      </c>
      <c r="C15" s="12">
        <v>618</v>
      </c>
      <c r="D15" s="12">
        <f>SUM(H15+L15+P15+T15)</f>
        <v>18382</v>
      </c>
      <c r="E15" s="12"/>
      <c r="F15" s="13"/>
      <c r="G15" s="12">
        <f>6000-200</f>
        <v>5800</v>
      </c>
      <c r="H15" s="12">
        <f>SUM(E15:G15)</f>
        <v>5800</v>
      </c>
      <c r="I15" s="12"/>
      <c r="J15" s="13">
        <f>3000-118</f>
        <v>2882</v>
      </c>
      <c r="K15" s="12"/>
      <c r="L15" s="12">
        <f>SUM(I15:K15)</f>
        <v>2882</v>
      </c>
      <c r="M15" s="13"/>
      <c r="N15" s="12"/>
      <c r="O15" s="13"/>
      <c r="P15" s="12">
        <f>SUM(M15:O15)</f>
        <v>0</v>
      </c>
      <c r="Q15" s="12">
        <v>9700</v>
      </c>
      <c r="R15" s="13"/>
      <c r="S15" s="12"/>
      <c r="T15" s="12">
        <f>SUM(Q15:S15)</f>
        <v>9700</v>
      </c>
    </row>
    <row r="16" spans="1:20">
      <c r="A16" s="4" t="s">
        <v>41</v>
      </c>
      <c r="B16" s="10"/>
      <c r="C16" s="10"/>
      <c r="D16" s="11"/>
      <c r="E16" s="10"/>
      <c r="F16" s="11"/>
      <c r="G16" s="10"/>
      <c r="H16" s="11"/>
      <c r="I16" s="10"/>
      <c r="J16" s="11"/>
      <c r="K16" s="10"/>
      <c r="L16" s="10"/>
      <c r="M16" s="11"/>
      <c r="N16" s="10"/>
      <c r="O16" s="11"/>
      <c r="P16" s="10"/>
      <c r="Q16" s="10"/>
      <c r="R16" s="11"/>
      <c r="S16" s="10"/>
      <c r="T16" s="10"/>
    </row>
    <row r="17" spans="1:20">
      <c r="A17" s="4" t="s">
        <v>42</v>
      </c>
      <c r="B17" s="10"/>
      <c r="C17" s="10"/>
      <c r="D17" s="11"/>
      <c r="E17" s="10"/>
      <c r="F17" s="11"/>
      <c r="G17" s="10"/>
      <c r="H17" s="11"/>
      <c r="I17" s="10"/>
      <c r="J17" s="11"/>
      <c r="K17" s="10"/>
      <c r="L17" s="10"/>
      <c r="M17" s="11"/>
      <c r="N17" s="10"/>
      <c r="O17" s="11"/>
      <c r="P17" s="10"/>
      <c r="Q17" s="10"/>
      <c r="R17" s="11"/>
      <c r="S17" s="10"/>
      <c r="T17" s="10"/>
    </row>
    <row r="18" spans="1:20">
      <c r="A18" s="4" t="s">
        <v>43</v>
      </c>
      <c r="B18" s="10"/>
      <c r="C18" s="10"/>
      <c r="D18" s="11"/>
      <c r="E18" s="10"/>
      <c r="F18" s="11"/>
      <c r="G18" s="10"/>
      <c r="H18" s="11"/>
      <c r="I18" s="10"/>
      <c r="J18" s="11"/>
      <c r="K18" s="10"/>
      <c r="L18" s="10"/>
      <c r="M18" s="11"/>
      <c r="N18" s="10"/>
      <c r="O18" s="11"/>
      <c r="P18" s="10"/>
      <c r="Q18" s="10"/>
      <c r="R18" s="11"/>
      <c r="S18" s="10"/>
      <c r="T18" s="10"/>
    </row>
    <row r="19" spans="1:20">
      <c r="A19" s="4" t="s">
        <v>44</v>
      </c>
      <c r="B19" s="10"/>
      <c r="C19" s="10"/>
      <c r="D19" s="11"/>
      <c r="E19" s="10"/>
      <c r="F19" s="11"/>
      <c r="G19" s="10"/>
      <c r="H19" s="11"/>
      <c r="I19" s="10"/>
      <c r="J19" s="11"/>
      <c r="K19" s="10"/>
      <c r="L19" s="10"/>
      <c r="M19" s="11"/>
      <c r="N19" s="10"/>
      <c r="O19" s="11"/>
      <c r="P19" s="10"/>
      <c r="Q19" s="10"/>
      <c r="R19" s="11"/>
      <c r="S19" s="10"/>
      <c r="T19" s="10"/>
    </row>
    <row r="20" spans="1:20" ht="15.75" thickBot="1">
      <c r="A20" s="4" t="s">
        <v>45</v>
      </c>
      <c r="B20" s="12">
        <f>SUM(D20)</f>
        <v>24190</v>
      </c>
      <c r="C20" s="12"/>
      <c r="D20" s="12">
        <f>SUM(H20+L20+P20+T20)</f>
        <v>24190</v>
      </c>
      <c r="E20" s="12">
        <f>SUM(E21)</f>
        <v>2327</v>
      </c>
      <c r="F20" s="12">
        <f t="shared" ref="F20:G20" si="15">SUM(F21)</f>
        <v>2327</v>
      </c>
      <c r="G20" s="12">
        <f t="shared" si="15"/>
        <v>2327</v>
      </c>
      <c r="H20" s="13">
        <f t="shared" ref="H20:T20" si="16">SUM(H21)</f>
        <v>6981</v>
      </c>
      <c r="I20" s="12">
        <f t="shared" ref="I20" si="17">SUM(I21)</f>
        <v>2327</v>
      </c>
      <c r="J20" s="12">
        <f t="shared" ref="J20" si="18">SUM(J21)</f>
        <v>2327</v>
      </c>
      <c r="K20" s="12">
        <f t="shared" ref="K20" si="19">SUM(K21)</f>
        <v>2327</v>
      </c>
      <c r="L20" s="13">
        <f t="shared" si="16"/>
        <v>6981</v>
      </c>
      <c r="M20" s="12">
        <f t="shared" ref="M20" si="20">SUM(M21)</f>
        <v>1705</v>
      </c>
      <c r="N20" s="12">
        <f t="shared" ref="N20" si="21">SUM(N21)</f>
        <v>1705</v>
      </c>
      <c r="O20" s="12">
        <f t="shared" ref="O20" si="22">SUM(O21)</f>
        <v>1705</v>
      </c>
      <c r="P20" s="13">
        <f t="shared" si="16"/>
        <v>5115</v>
      </c>
      <c r="Q20" s="12">
        <f t="shared" ref="Q20" si="23">SUM(Q21)</f>
        <v>1705</v>
      </c>
      <c r="R20" s="12">
        <f t="shared" ref="R20" si="24">SUM(R21)</f>
        <v>1704</v>
      </c>
      <c r="S20" s="12">
        <f t="shared" ref="S20" si="25">SUM(S21)</f>
        <v>1704</v>
      </c>
      <c r="T20" s="12">
        <f t="shared" si="16"/>
        <v>5113</v>
      </c>
    </row>
    <row r="21" spans="1:20">
      <c r="A21" s="4" t="s">
        <v>46</v>
      </c>
      <c r="B21" s="10">
        <f>SUM(D21)</f>
        <v>24190</v>
      </c>
      <c r="C21" s="15"/>
      <c r="D21" s="10">
        <f>SUM(H21+L21+P21+T21)</f>
        <v>24190</v>
      </c>
      <c r="E21" s="16">
        <f>2016+311</f>
        <v>2327</v>
      </c>
      <c r="F21" s="10">
        <f>2016+311</f>
        <v>2327</v>
      </c>
      <c r="G21" s="10">
        <f>2016+311</f>
        <v>2327</v>
      </c>
      <c r="H21" s="11">
        <f>SUM(E21:G21)</f>
        <v>6981</v>
      </c>
      <c r="I21" s="10">
        <f>2016+311</f>
        <v>2327</v>
      </c>
      <c r="J21" s="11">
        <f>2016+311</f>
        <v>2327</v>
      </c>
      <c r="K21" s="10">
        <f>2016+311</f>
        <v>2327</v>
      </c>
      <c r="L21" s="10">
        <f>SUM(I21:K21)</f>
        <v>6981</v>
      </c>
      <c r="M21" s="11">
        <f>2016-311</f>
        <v>1705</v>
      </c>
      <c r="N21" s="10">
        <f>2016-311</f>
        <v>1705</v>
      </c>
      <c r="O21" s="11">
        <f>2016-311</f>
        <v>1705</v>
      </c>
      <c r="P21" s="10">
        <f>SUM(M21:O21)</f>
        <v>5115</v>
      </c>
      <c r="Q21" s="10">
        <f>2016-311</f>
        <v>1705</v>
      </c>
      <c r="R21" s="11">
        <f>2015-311</f>
        <v>1704</v>
      </c>
      <c r="S21" s="10">
        <f>2015-311</f>
        <v>1704</v>
      </c>
      <c r="T21" s="10">
        <f>SUM(Q21:S21)</f>
        <v>5113</v>
      </c>
    </row>
    <row r="22" spans="1:20" ht="15.75" thickBot="1">
      <c r="A22" s="4" t="s">
        <v>47</v>
      </c>
      <c r="B22" s="12"/>
      <c r="C22" s="12"/>
      <c r="D22" s="13"/>
      <c r="E22" s="12"/>
      <c r="F22" s="13"/>
      <c r="G22" s="12"/>
      <c r="H22" s="13"/>
      <c r="I22" s="12"/>
      <c r="J22" s="13"/>
      <c r="K22" s="12"/>
      <c r="L22" s="12"/>
      <c r="M22" s="13"/>
      <c r="N22" s="12"/>
      <c r="O22" s="13"/>
      <c r="P22" s="12"/>
      <c r="Q22" s="12"/>
      <c r="R22" s="13"/>
      <c r="S22" s="12"/>
      <c r="T22" s="12"/>
    </row>
    <row r="23" spans="1:20">
      <c r="A23" s="4" t="s">
        <v>42</v>
      </c>
      <c r="B23" s="10"/>
      <c r="C23" s="10"/>
      <c r="D23" s="11"/>
      <c r="E23" s="10"/>
      <c r="F23" s="11"/>
      <c r="G23" s="10"/>
      <c r="H23" s="11"/>
      <c r="I23" s="10"/>
      <c r="J23" s="11"/>
      <c r="K23" s="10"/>
      <c r="L23" s="10"/>
      <c r="M23" s="11"/>
      <c r="N23" s="10"/>
      <c r="O23" s="11"/>
      <c r="P23" s="10"/>
      <c r="Q23" s="10"/>
      <c r="R23" s="11"/>
      <c r="S23" s="10"/>
      <c r="T23" s="10"/>
    </row>
    <row r="24" spans="1:20">
      <c r="A24" s="4" t="s">
        <v>43</v>
      </c>
      <c r="B24" s="10"/>
      <c r="C24" s="10"/>
      <c r="D24" s="11"/>
      <c r="E24" s="10"/>
      <c r="F24" s="11"/>
      <c r="G24" s="10"/>
      <c r="H24" s="11"/>
      <c r="I24" s="10"/>
      <c r="J24" s="11"/>
      <c r="K24" s="10"/>
      <c r="L24" s="10"/>
      <c r="M24" s="11"/>
      <c r="N24" s="10"/>
      <c r="O24" s="11"/>
      <c r="P24" s="10"/>
      <c r="Q24" s="10"/>
      <c r="R24" s="11"/>
      <c r="S24" s="10"/>
      <c r="T24" s="10"/>
    </row>
    <row r="25" spans="1:20">
      <c r="A25" s="4" t="s">
        <v>48</v>
      </c>
      <c r="B25" s="10"/>
      <c r="C25" s="10"/>
      <c r="D25" s="11"/>
      <c r="E25" s="10"/>
      <c r="F25" s="11"/>
      <c r="G25" s="10"/>
      <c r="H25" s="11"/>
      <c r="I25" s="10"/>
      <c r="J25" s="11"/>
      <c r="K25" s="10"/>
      <c r="L25" s="10"/>
      <c r="M25" s="11"/>
      <c r="N25" s="10"/>
      <c r="O25" s="11"/>
      <c r="P25" s="10"/>
      <c r="Q25" s="10"/>
      <c r="R25" s="11"/>
      <c r="S25" s="10"/>
      <c r="T25" s="10"/>
    </row>
    <row r="26" spans="1:20">
      <c r="A26" s="4" t="s">
        <v>49</v>
      </c>
      <c r="B26" s="10"/>
      <c r="C26" s="10"/>
      <c r="D26" s="11"/>
      <c r="E26" s="10"/>
      <c r="F26" s="11"/>
      <c r="G26" s="10"/>
      <c r="H26" s="11"/>
      <c r="I26" s="10"/>
      <c r="J26" s="11"/>
      <c r="K26" s="10"/>
      <c r="L26" s="10"/>
      <c r="M26" s="11"/>
      <c r="N26" s="10"/>
      <c r="O26" s="11"/>
      <c r="P26" s="10"/>
      <c r="Q26" s="10"/>
      <c r="R26" s="11"/>
      <c r="S26" s="10"/>
      <c r="T26" s="10"/>
    </row>
    <row r="27" spans="1:20" ht="15.75" thickBot="1">
      <c r="A27" s="4" t="s">
        <v>50</v>
      </c>
      <c r="B27" s="12"/>
      <c r="C27" s="12"/>
      <c r="D27" s="13"/>
      <c r="E27" s="12"/>
      <c r="F27" s="13"/>
      <c r="G27" s="12"/>
      <c r="H27" s="13"/>
      <c r="I27" s="12"/>
      <c r="J27" s="13"/>
      <c r="K27" s="12"/>
      <c r="L27" s="12"/>
      <c r="M27" s="13"/>
      <c r="N27" s="12"/>
      <c r="O27" s="13"/>
      <c r="P27" s="12"/>
      <c r="Q27" s="12"/>
      <c r="R27" s="13"/>
      <c r="S27" s="12"/>
      <c r="T27" s="12"/>
    </row>
    <row r="28" spans="1:20">
      <c r="A28" s="4" t="s">
        <v>38</v>
      </c>
      <c r="B28" s="10"/>
      <c r="C28" s="10"/>
      <c r="D28" s="11"/>
      <c r="E28" s="10"/>
      <c r="F28" s="11"/>
      <c r="G28" s="10"/>
      <c r="H28" s="11"/>
      <c r="I28" s="10"/>
      <c r="J28" s="11"/>
      <c r="K28" s="10"/>
      <c r="L28" s="10"/>
      <c r="M28" s="11"/>
      <c r="N28" s="10"/>
      <c r="O28" s="11"/>
      <c r="P28" s="10"/>
      <c r="Q28" s="10"/>
      <c r="R28" s="11"/>
      <c r="S28" s="10"/>
      <c r="T28" s="10"/>
    </row>
    <row r="29" spans="1:20">
      <c r="A29" s="4" t="s">
        <v>39</v>
      </c>
      <c r="B29" s="10"/>
      <c r="C29" s="10"/>
      <c r="D29" s="11"/>
      <c r="E29" s="10"/>
      <c r="F29" s="11"/>
      <c r="G29" s="10"/>
      <c r="H29" s="11"/>
      <c r="I29" s="10"/>
      <c r="J29" s="11"/>
      <c r="K29" s="10"/>
      <c r="L29" s="10"/>
      <c r="M29" s="11"/>
      <c r="N29" s="10"/>
      <c r="O29" s="11"/>
      <c r="P29" s="10"/>
      <c r="Q29" s="10"/>
      <c r="R29" s="11"/>
      <c r="S29" s="10"/>
      <c r="T29" s="10"/>
    </row>
    <row r="30" spans="1:20">
      <c r="A30" s="4" t="s">
        <v>40</v>
      </c>
      <c r="B30" s="10"/>
      <c r="C30" s="10"/>
      <c r="D30" s="11"/>
      <c r="E30" s="10"/>
      <c r="F30" s="11"/>
      <c r="G30" s="10"/>
      <c r="H30" s="11"/>
      <c r="I30" s="10"/>
      <c r="J30" s="11"/>
      <c r="K30" s="10"/>
      <c r="L30" s="10"/>
      <c r="M30" s="11"/>
      <c r="N30" s="10"/>
      <c r="O30" s="11"/>
      <c r="P30" s="10"/>
      <c r="Q30" s="10"/>
      <c r="R30" s="11"/>
      <c r="S30" s="10"/>
      <c r="T30" s="10"/>
    </row>
    <row r="31" spans="1:20" ht="15.75" thickBot="1">
      <c r="A31" s="4" t="s">
        <v>51</v>
      </c>
      <c r="B31" s="12"/>
      <c r="C31" s="12"/>
      <c r="D31" s="13"/>
      <c r="E31" s="12"/>
      <c r="F31" s="13"/>
      <c r="G31" s="12"/>
      <c r="H31" s="13"/>
      <c r="I31" s="12"/>
      <c r="J31" s="13"/>
      <c r="K31" s="12"/>
      <c r="L31" s="12"/>
      <c r="M31" s="13"/>
      <c r="N31" s="12"/>
      <c r="O31" s="13"/>
      <c r="P31" s="12"/>
      <c r="Q31" s="12"/>
      <c r="R31" s="13"/>
      <c r="S31" s="12"/>
      <c r="T31" s="12"/>
    </row>
    <row r="32" spans="1:20">
      <c r="A32" s="4" t="s">
        <v>38</v>
      </c>
      <c r="B32" s="10"/>
      <c r="C32" s="10"/>
      <c r="D32" s="11"/>
      <c r="E32" s="10"/>
      <c r="F32" s="11"/>
      <c r="G32" s="10"/>
      <c r="H32" s="11"/>
      <c r="I32" s="10"/>
      <c r="J32" s="11"/>
      <c r="K32" s="10"/>
      <c r="L32" s="10"/>
      <c r="M32" s="11"/>
      <c r="N32" s="10"/>
      <c r="O32" s="11"/>
      <c r="P32" s="10"/>
      <c r="Q32" s="10"/>
      <c r="R32" s="11"/>
      <c r="S32" s="10"/>
      <c r="T32" s="10"/>
    </row>
    <row r="33" spans="1:20">
      <c r="A33" s="4" t="s">
        <v>39</v>
      </c>
      <c r="B33" s="10"/>
      <c r="C33" s="10"/>
      <c r="D33" s="11"/>
      <c r="E33" s="10"/>
      <c r="F33" s="11"/>
      <c r="G33" s="10"/>
      <c r="H33" s="11"/>
      <c r="I33" s="10"/>
      <c r="J33" s="11"/>
      <c r="K33" s="10"/>
      <c r="L33" s="10"/>
      <c r="M33" s="11"/>
      <c r="N33" s="10"/>
      <c r="O33" s="11"/>
      <c r="P33" s="10"/>
      <c r="Q33" s="10"/>
      <c r="R33" s="11"/>
      <c r="S33" s="10"/>
      <c r="T33" s="10"/>
    </row>
    <row r="34" spans="1:20">
      <c r="A34" s="4" t="s">
        <v>40</v>
      </c>
      <c r="B34" s="10"/>
      <c r="C34" s="10"/>
      <c r="D34" s="11"/>
      <c r="E34" s="10"/>
      <c r="F34" s="11"/>
      <c r="G34" s="10"/>
      <c r="H34" s="11"/>
      <c r="I34" s="10"/>
      <c r="J34" s="11"/>
      <c r="K34" s="10"/>
      <c r="L34" s="10"/>
      <c r="M34" s="11"/>
      <c r="N34" s="10"/>
      <c r="O34" s="11"/>
      <c r="P34" s="10"/>
      <c r="Q34" s="10"/>
      <c r="R34" s="11"/>
      <c r="S34" s="10"/>
      <c r="T34" s="10"/>
    </row>
    <row r="35" spans="1:20">
      <c r="A35" s="8"/>
      <c r="B35" s="8"/>
      <c r="C35" s="8"/>
      <c r="D35" s="8"/>
      <c r="E35" s="8"/>
      <c r="F35" s="8" t="s"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8"/>
      <c r="B36" s="8"/>
      <c r="C36" s="8"/>
      <c r="D36" s="8"/>
      <c r="E36" s="8"/>
      <c r="F36" s="8" t="s">
        <v>67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8"/>
      <c r="B37" s="8"/>
      <c r="C37" s="8"/>
      <c r="D37" s="8"/>
      <c r="E37" s="8"/>
      <c r="F37" s="8" t="s">
        <v>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 t="s">
        <v>4</v>
      </c>
      <c r="T37" s="8"/>
    </row>
    <row r="38" spans="1:20">
      <c r="A38" s="8" t="s">
        <v>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5.75" thickBot="1">
      <c r="A39" s="9" t="s">
        <v>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>
      <c r="A40" s="18"/>
      <c r="B40" s="18" t="s">
        <v>6</v>
      </c>
      <c r="C40" s="18" t="s">
        <v>8</v>
      </c>
      <c r="D40" s="8" t="s">
        <v>10</v>
      </c>
      <c r="E40" s="19" t="s">
        <v>12</v>
      </c>
      <c r="F40" s="20"/>
      <c r="G40" s="20"/>
      <c r="H40" s="21"/>
      <c r="I40" s="19" t="s">
        <v>13</v>
      </c>
      <c r="J40" s="20"/>
      <c r="K40" s="20"/>
      <c r="L40" s="20"/>
      <c r="M40" s="19"/>
      <c r="N40" s="22" t="s">
        <v>15</v>
      </c>
      <c r="O40" s="20"/>
      <c r="P40" s="20"/>
      <c r="Q40" s="19"/>
      <c r="R40" s="20" t="s">
        <v>14</v>
      </c>
      <c r="S40" s="20"/>
      <c r="T40" s="21"/>
    </row>
    <row r="41" spans="1:20" ht="15.75" thickBot="1">
      <c r="A41" s="5" t="s">
        <v>5</v>
      </c>
      <c r="B41" s="5" t="s">
        <v>7</v>
      </c>
      <c r="C41" s="5" t="s">
        <v>9</v>
      </c>
      <c r="D41" s="9" t="s">
        <v>11</v>
      </c>
      <c r="E41" s="23" t="s">
        <v>16</v>
      </c>
      <c r="F41" s="24" t="s">
        <v>17</v>
      </c>
      <c r="G41" s="23" t="s">
        <v>18</v>
      </c>
      <c r="H41" s="24" t="s">
        <v>19</v>
      </c>
      <c r="I41" s="23" t="s">
        <v>20</v>
      </c>
      <c r="J41" s="24" t="s">
        <v>21</v>
      </c>
      <c r="K41" s="25" t="s">
        <v>22</v>
      </c>
      <c r="L41" s="23" t="s">
        <v>19</v>
      </c>
      <c r="M41" s="26" t="s">
        <v>27</v>
      </c>
      <c r="N41" s="25" t="s">
        <v>23</v>
      </c>
      <c r="O41" s="27" t="s">
        <v>24</v>
      </c>
      <c r="P41" s="25" t="s">
        <v>19</v>
      </c>
      <c r="Q41" s="23" t="s">
        <v>25</v>
      </c>
      <c r="R41" s="24" t="s">
        <v>26</v>
      </c>
      <c r="S41" s="23" t="s">
        <v>28</v>
      </c>
      <c r="T41" s="23" t="s">
        <v>19</v>
      </c>
    </row>
    <row r="42" spans="1:20" ht="15.75" thickBot="1">
      <c r="A42" s="28" t="s">
        <v>31</v>
      </c>
      <c r="B42" s="28" t="s">
        <v>32</v>
      </c>
      <c r="C42" s="28" t="s">
        <v>33</v>
      </c>
      <c r="D42" s="29" t="s">
        <v>34</v>
      </c>
      <c r="E42" s="30"/>
      <c r="F42" s="31"/>
      <c r="G42" s="30"/>
      <c r="H42" s="31"/>
      <c r="I42" s="30"/>
      <c r="J42" s="31"/>
      <c r="K42" s="30"/>
      <c r="L42" s="32" t="s">
        <v>35</v>
      </c>
      <c r="M42" s="31"/>
      <c r="N42" s="30"/>
      <c r="O42" s="31"/>
      <c r="P42" s="30"/>
      <c r="Q42" s="30"/>
      <c r="R42" s="31"/>
      <c r="S42" s="30"/>
      <c r="T42" s="30"/>
    </row>
    <row r="43" spans="1:20" ht="15.75" thickBot="1">
      <c r="A43" s="4" t="s">
        <v>52</v>
      </c>
      <c r="B43" s="12">
        <f>SUM(B45:B46)</f>
        <v>0</v>
      </c>
      <c r="C43" s="12">
        <f t="shared" ref="C43:G43" si="26">SUM(C45:C46)</f>
        <v>0</v>
      </c>
      <c r="D43" s="12">
        <f t="shared" si="26"/>
        <v>0</v>
      </c>
      <c r="E43" s="12">
        <f t="shared" si="26"/>
        <v>0</v>
      </c>
      <c r="F43" s="12">
        <f t="shared" si="26"/>
        <v>0</v>
      </c>
      <c r="G43" s="12">
        <f t="shared" si="26"/>
        <v>0</v>
      </c>
      <c r="H43" s="13">
        <f>SUM(E43:G43)</f>
        <v>0</v>
      </c>
      <c r="I43" s="12"/>
      <c r="J43" s="13"/>
      <c r="K43" s="12"/>
      <c r="L43" s="12"/>
      <c r="M43" s="13"/>
      <c r="N43" s="12"/>
      <c r="O43" s="13"/>
      <c r="P43" s="12"/>
      <c r="Q43" s="12"/>
      <c r="R43" s="13"/>
      <c r="S43" s="12"/>
      <c r="T43" s="12"/>
    </row>
    <row r="44" spans="1:20">
      <c r="A44" s="4" t="s">
        <v>38</v>
      </c>
      <c r="B44" s="10"/>
      <c r="C44" s="10"/>
      <c r="D44" s="11"/>
      <c r="E44" s="10"/>
      <c r="F44" s="11"/>
      <c r="G44" s="10"/>
      <c r="H44" s="11"/>
      <c r="I44" s="10"/>
      <c r="J44" s="11"/>
      <c r="K44" s="10"/>
      <c r="L44" s="10"/>
      <c r="M44" s="11"/>
      <c r="N44" s="10"/>
      <c r="O44" s="11"/>
      <c r="P44" s="10"/>
      <c r="Q44" s="10"/>
      <c r="R44" s="11"/>
      <c r="S44" s="10"/>
      <c r="T44" s="10"/>
    </row>
    <row r="45" spans="1:20">
      <c r="A45" s="4" t="s">
        <v>39</v>
      </c>
      <c r="B45" s="10"/>
      <c r="C45" s="10"/>
      <c r="D45" s="11"/>
      <c r="E45" s="10"/>
      <c r="F45" s="11"/>
      <c r="G45" s="10"/>
      <c r="H45" s="17">
        <f t="shared" ref="H45:H46" si="27">SUM(E45:G45)</f>
        <v>0</v>
      </c>
      <c r="I45" s="10"/>
      <c r="J45" s="11"/>
      <c r="K45" s="10"/>
      <c r="L45" s="10"/>
      <c r="M45" s="11"/>
      <c r="N45" s="10"/>
      <c r="O45" s="11"/>
      <c r="P45" s="10"/>
      <c r="Q45" s="10"/>
      <c r="R45" s="11"/>
      <c r="S45" s="10"/>
      <c r="T45" s="10"/>
    </row>
    <row r="46" spans="1:20">
      <c r="A46" s="4" t="s">
        <v>40</v>
      </c>
      <c r="B46" s="10"/>
      <c r="C46" s="10"/>
      <c r="D46" s="11"/>
      <c r="E46" s="10"/>
      <c r="F46" s="11"/>
      <c r="G46" s="15"/>
      <c r="H46" s="10">
        <f t="shared" si="27"/>
        <v>0</v>
      </c>
      <c r="I46" s="16"/>
      <c r="J46" s="11"/>
      <c r="K46" s="10"/>
      <c r="L46" s="10"/>
      <c r="M46" s="11"/>
      <c r="N46" s="10"/>
      <c r="O46" s="11"/>
      <c r="P46" s="10"/>
      <c r="Q46" s="10"/>
      <c r="R46" s="11"/>
      <c r="S46" s="10"/>
      <c r="T46" s="10"/>
    </row>
    <row r="47" spans="1:20">
      <c r="A47" s="4" t="s">
        <v>53</v>
      </c>
      <c r="B47" s="10"/>
      <c r="C47" s="10"/>
      <c r="D47" s="11"/>
      <c r="E47" s="10"/>
      <c r="F47" s="11"/>
      <c r="G47" s="10"/>
      <c r="H47" s="11"/>
      <c r="I47" s="10"/>
      <c r="J47" s="11"/>
      <c r="K47" s="10"/>
      <c r="L47" s="10"/>
      <c r="M47" s="11"/>
      <c r="N47" s="10"/>
      <c r="O47" s="11"/>
      <c r="P47" s="10"/>
      <c r="Q47" s="10"/>
      <c r="R47" s="11"/>
      <c r="S47" s="10"/>
      <c r="T47" s="10"/>
    </row>
    <row r="48" spans="1:20">
      <c r="A48" s="4" t="s">
        <v>38</v>
      </c>
      <c r="B48" s="10"/>
      <c r="C48" s="10"/>
      <c r="D48" s="11"/>
      <c r="E48" s="10"/>
      <c r="F48" s="11"/>
      <c r="G48" s="10"/>
      <c r="H48" s="11"/>
      <c r="I48" s="10"/>
      <c r="J48" s="11"/>
      <c r="K48" s="10"/>
      <c r="L48" s="10"/>
      <c r="M48" s="11"/>
      <c r="N48" s="10"/>
      <c r="O48" s="11"/>
      <c r="P48" s="10"/>
      <c r="Q48" s="10"/>
      <c r="R48" s="11"/>
      <c r="S48" s="10"/>
      <c r="T48" s="10"/>
    </row>
    <row r="49" spans="1:20">
      <c r="A49" s="4" t="s">
        <v>39</v>
      </c>
      <c r="B49" s="10"/>
      <c r="C49" s="10"/>
      <c r="D49" s="11"/>
      <c r="E49" s="10"/>
      <c r="F49" s="11"/>
      <c r="G49" s="10"/>
      <c r="H49" s="11"/>
      <c r="I49" s="10"/>
      <c r="J49" s="11"/>
      <c r="K49" s="10"/>
      <c r="L49" s="10"/>
      <c r="M49" s="11"/>
      <c r="N49" s="10"/>
      <c r="O49" s="11"/>
      <c r="P49" s="10"/>
      <c r="Q49" s="10"/>
      <c r="R49" s="11"/>
      <c r="S49" s="10"/>
      <c r="T49" s="10"/>
    </row>
    <row r="50" spans="1:20">
      <c r="A50" s="4" t="s">
        <v>40</v>
      </c>
      <c r="B50" s="10"/>
      <c r="C50" s="10"/>
      <c r="D50" s="11"/>
      <c r="E50" s="10"/>
      <c r="F50" s="11"/>
      <c r="G50" s="10"/>
      <c r="H50" s="11"/>
      <c r="I50" s="10"/>
      <c r="J50" s="11"/>
      <c r="K50" s="10"/>
      <c r="L50" s="10"/>
      <c r="M50" s="11"/>
      <c r="N50" s="10"/>
      <c r="O50" s="11"/>
      <c r="P50" s="10"/>
      <c r="Q50" s="10"/>
      <c r="R50" s="11"/>
      <c r="S50" s="10"/>
      <c r="T50" s="10"/>
    </row>
    <row r="51" spans="1:20" ht="15.75" thickBot="1">
      <c r="A51" s="4" t="s">
        <v>54</v>
      </c>
      <c r="B51" s="12">
        <f>SUM(B52:B54)</f>
        <v>369957</v>
      </c>
      <c r="C51" s="12">
        <f t="shared" ref="C51:T51" si="28">SUM(C52:C54)</f>
        <v>29458</v>
      </c>
      <c r="D51" s="12">
        <f t="shared" si="28"/>
        <v>340499</v>
      </c>
      <c r="E51" s="12">
        <f t="shared" si="28"/>
        <v>25486</v>
      </c>
      <c r="F51" s="12">
        <f t="shared" si="28"/>
        <v>25486</v>
      </c>
      <c r="G51" s="12">
        <f t="shared" si="28"/>
        <v>32706</v>
      </c>
      <c r="H51" s="12">
        <f t="shared" si="28"/>
        <v>83678</v>
      </c>
      <c r="I51" s="12">
        <f t="shared" si="28"/>
        <v>29036</v>
      </c>
      <c r="J51" s="12">
        <f t="shared" si="28"/>
        <v>38544</v>
      </c>
      <c r="K51" s="12">
        <f t="shared" si="28"/>
        <v>24586</v>
      </c>
      <c r="L51" s="12">
        <f t="shared" si="28"/>
        <v>92166</v>
      </c>
      <c r="M51" s="12">
        <f t="shared" si="28"/>
        <v>22376</v>
      </c>
      <c r="N51" s="12">
        <f t="shared" si="28"/>
        <v>21842</v>
      </c>
      <c r="O51" s="12">
        <f t="shared" si="28"/>
        <v>22376</v>
      </c>
      <c r="P51" s="12">
        <f t="shared" si="28"/>
        <v>66594</v>
      </c>
      <c r="Q51" s="12">
        <f t="shared" si="28"/>
        <v>33076</v>
      </c>
      <c r="R51" s="12">
        <f t="shared" si="28"/>
        <v>22375</v>
      </c>
      <c r="S51" s="12">
        <f t="shared" si="28"/>
        <v>42610</v>
      </c>
      <c r="T51" s="12">
        <f t="shared" si="28"/>
        <v>98061</v>
      </c>
    </row>
    <row r="52" spans="1:20">
      <c r="A52" s="4" t="s">
        <v>38</v>
      </c>
      <c r="B52" s="10">
        <f>SUM(B20+B13)</f>
        <v>280016</v>
      </c>
      <c r="C52" s="10">
        <f t="shared" ref="C52:T52" si="29">SUM(C20+C13)</f>
        <v>28254</v>
      </c>
      <c r="D52" s="10">
        <f t="shared" si="29"/>
        <v>251762</v>
      </c>
      <c r="E52" s="10">
        <f t="shared" si="29"/>
        <v>22060</v>
      </c>
      <c r="F52" s="10">
        <f t="shared" si="29"/>
        <v>22060</v>
      </c>
      <c r="G52" s="10">
        <f t="shared" si="29"/>
        <v>23480</v>
      </c>
      <c r="H52" s="10">
        <f t="shared" si="29"/>
        <v>67600</v>
      </c>
      <c r="I52" s="10">
        <f t="shared" si="29"/>
        <v>25610</v>
      </c>
      <c r="J52" s="10">
        <f t="shared" si="29"/>
        <v>32237</v>
      </c>
      <c r="K52" s="10">
        <f t="shared" si="29"/>
        <v>22060</v>
      </c>
      <c r="L52" s="10">
        <f t="shared" si="29"/>
        <v>79907</v>
      </c>
      <c r="M52" s="10">
        <f t="shared" si="29"/>
        <v>17376</v>
      </c>
      <c r="N52" s="10">
        <f t="shared" si="29"/>
        <v>17376</v>
      </c>
      <c r="O52" s="10">
        <f t="shared" si="29"/>
        <v>17376</v>
      </c>
      <c r="P52" s="10">
        <f t="shared" si="29"/>
        <v>52128</v>
      </c>
      <c r="Q52" s="10">
        <f t="shared" si="29"/>
        <v>17376</v>
      </c>
      <c r="R52" s="10">
        <f t="shared" si="29"/>
        <v>17375</v>
      </c>
      <c r="S52" s="10">
        <f t="shared" si="29"/>
        <v>17376</v>
      </c>
      <c r="T52" s="10">
        <f t="shared" si="29"/>
        <v>52127</v>
      </c>
    </row>
    <row r="53" spans="1:20">
      <c r="A53" s="4" t="s">
        <v>39</v>
      </c>
      <c r="B53" s="10">
        <f t="shared" ref="B53:T54" si="30">SUM(B45+B14)</f>
        <v>70941</v>
      </c>
      <c r="C53" s="10">
        <f t="shared" si="30"/>
        <v>586</v>
      </c>
      <c r="D53" s="10">
        <f t="shared" si="30"/>
        <v>70355</v>
      </c>
      <c r="E53" s="10">
        <f t="shared" si="30"/>
        <v>3426</v>
      </c>
      <c r="F53" s="10">
        <f t="shared" si="30"/>
        <v>3426</v>
      </c>
      <c r="G53" s="10">
        <f t="shared" si="30"/>
        <v>3426</v>
      </c>
      <c r="H53" s="10">
        <f t="shared" si="30"/>
        <v>10278</v>
      </c>
      <c r="I53" s="10">
        <f t="shared" si="30"/>
        <v>3426</v>
      </c>
      <c r="J53" s="10">
        <f t="shared" si="30"/>
        <v>3425</v>
      </c>
      <c r="K53" s="10">
        <f t="shared" si="30"/>
        <v>2526</v>
      </c>
      <c r="L53" s="10">
        <f t="shared" si="30"/>
        <v>9377</v>
      </c>
      <c r="M53" s="10">
        <f t="shared" si="30"/>
        <v>5000</v>
      </c>
      <c r="N53" s="10">
        <f t="shared" si="30"/>
        <v>4466</v>
      </c>
      <c r="O53" s="10">
        <f t="shared" si="30"/>
        <v>5000</v>
      </c>
      <c r="P53" s="10">
        <f t="shared" si="30"/>
        <v>14466</v>
      </c>
      <c r="Q53" s="10">
        <f t="shared" si="30"/>
        <v>6000</v>
      </c>
      <c r="R53" s="10">
        <f t="shared" si="30"/>
        <v>5000</v>
      </c>
      <c r="S53" s="10">
        <f t="shared" si="30"/>
        <v>25234</v>
      </c>
      <c r="T53" s="10">
        <f t="shared" si="30"/>
        <v>36234</v>
      </c>
    </row>
    <row r="54" spans="1:20">
      <c r="A54" s="4" t="s">
        <v>40</v>
      </c>
      <c r="B54" s="10">
        <f>SUM(B46+B15)</f>
        <v>19000</v>
      </c>
      <c r="C54" s="10">
        <f>SUM(C15)</f>
        <v>618</v>
      </c>
      <c r="D54" s="10">
        <f>SUM(D46+D15)</f>
        <v>18382</v>
      </c>
      <c r="E54" s="10">
        <f t="shared" ref="E54:T54" si="31">SUM(E46)</f>
        <v>0</v>
      </c>
      <c r="F54" s="10">
        <f t="shared" si="31"/>
        <v>0</v>
      </c>
      <c r="G54" s="10">
        <f>SUM(G15)</f>
        <v>5800</v>
      </c>
      <c r="H54" s="10">
        <f>SUM(H15)</f>
        <v>5800</v>
      </c>
      <c r="I54" s="10">
        <f t="shared" si="31"/>
        <v>0</v>
      </c>
      <c r="J54" s="10">
        <f>SUM(J15)</f>
        <v>2882</v>
      </c>
      <c r="K54" s="10">
        <f t="shared" si="31"/>
        <v>0</v>
      </c>
      <c r="L54" s="10">
        <f>SUM(L15)</f>
        <v>2882</v>
      </c>
      <c r="M54" s="10">
        <f t="shared" si="31"/>
        <v>0</v>
      </c>
      <c r="N54" s="10">
        <f t="shared" si="31"/>
        <v>0</v>
      </c>
      <c r="O54" s="10"/>
      <c r="P54" s="10">
        <f>SUM(P15)</f>
        <v>0</v>
      </c>
      <c r="Q54" s="10">
        <v>9700</v>
      </c>
      <c r="R54" s="10">
        <f t="shared" si="31"/>
        <v>0</v>
      </c>
      <c r="S54" s="10">
        <f t="shared" si="31"/>
        <v>0</v>
      </c>
      <c r="T54" s="10">
        <f t="shared" si="30"/>
        <v>9700</v>
      </c>
    </row>
    <row r="55" spans="1:20">
      <c r="A55" s="6" t="s">
        <v>55</v>
      </c>
      <c r="B55" s="10"/>
      <c r="C55" s="10"/>
      <c r="D55" s="11"/>
      <c r="E55" s="10"/>
      <c r="F55" s="11"/>
      <c r="G55" s="10"/>
      <c r="H55" s="11"/>
      <c r="I55" s="10"/>
      <c r="J55" s="11"/>
      <c r="K55" s="10"/>
      <c r="L55" s="10"/>
      <c r="M55" s="11"/>
      <c r="N55" s="10"/>
      <c r="O55" s="11"/>
      <c r="P55" s="10"/>
      <c r="Q55" s="10"/>
      <c r="R55" s="11"/>
      <c r="S55" s="10"/>
      <c r="T55" s="10"/>
    </row>
    <row r="56" spans="1:20">
      <c r="A56" s="4" t="s">
        <v>38</v>
      </c>
      <c r="B56" s="10"/>
      <c r="C56" s="10"/>
      <c r="D56" s="11"/>
      <c r="E56" s="10"/>
      <c r="F56" s="11"/>
      <c r="G56" s="10"/>
      <c r="H56" s="11"/>
      <c r="I56" s="10"/>
      <c r="J56" s="11"/>
      <c r="K56" s="10"/>
      <c r="L56" s="10"/>
      <c r="M56" s="11"/>
      <c r="N56" s="10"/>
      <c r="O56" s="11"/>
      <c r="P56" s="10"/>
      <c r="Q56" s="10"/>
      <c r="R56" s="11"/>
      <c r="S56" s="10"/>
      <c r="T56" s="10"/>
    </row>
    <row r="57" spans="1:20">
      <c r="A57" s="4" t="s">
        <v>39</v>
      </c>
      <c r="B57" s="10"/>
      <c r="C57" s="10"/>
      <c r="D57" s="11"/>
      <c r="E57" s="10"/>
      <c r="F57" s="11"/>
      <c r="G57" s="10"/>
      <c r="H57" s="11"/>
      <c r="I57" s="10"/>
      <c r="J57" s="11"/>
      <c r="K57" s="10"/>
      <c r="L57" s="10"/>
      <c r="M57" s="11"/>
      <c r="N57" s="10"/>
      <c r="O57" s="11"/>
      <c r="P57" s="10"/>
      <c r="Q57" s="10"/>
      <c r="R57" s="11"/>
      <c r="S57" s="10"/>
      <c r="T57" s="10"/>
    </row>
    <row r="58" spans="1:20">
      <c r="A58" s="4" t="s">
        <v>40</v>
      </c>
      <c r="B58" s="10"/>
      <c r="C58" s="10"/>
      <c r="D58" s="11"/>
      <c r="E58" s="10"/>
      <c r="F58" s="11"/>
      <c r="G58" s="10"/>
      <c r="H58" s="11"/>
      <c r="I58" s="10"/>
      <c r="J58" s="11"/>
      <c r="K58" s="10"/>
      <c r="L58" s="10"/>
      <c r="M58" s="11"/>
      <c r="N58" s="10"/>
      <c r="O58" s="11"/>
      <c r="P58" s="10"/>
      <c r="Q58" s="10"/>
      <c r="R58" s="11"/>
      <c r="S58" s="10"/>
      <c r="T58" s="10"/>
    </row>
    <row r="59" spans="1:20">
      <c r="A59" s="6" t="s">
        <v>56</v>
      </c>
      <c r="B59" s="10"/>
      <c r="C59" s="10"/>
      <c r="D59" s="11"/>
      <c r="E59" s="10"/>
      <c r="F59" s="11"/>
      <c r="G59" s="10"/>
      <c r="H59" s="11"/>
      <c r="I59" s="10"/>
      <c r="J59" s="11"/>
      <c r="K59" s="10"/>
      <c r="L59" s="10"/>
      <c r="M59" s="11"/>
      <c r="N59" s="10"/>
      <c r="O59" s="11"/>
      <c r="P59" s="10"/>
      <c r="Q59" s="10"/>
      <c r="R59" s="11"/>
      <c r="S59" s="10"/>
      <c r="T59" s="10"/>
    </row>
    <row r="60" spans="1:20">
      <c r="A60" s="4" t="s">
        <v>38</v>
      </c>
      <c r="B60" s="10"/>
      <c r="C60" s="10"/>
      <c r="D60" s="11"/>
      <c r="E60" s="10"/>
      <c r="F60" s="11"/>
      <c r="G60" s="10"/>
      <c r="H60" s="11"/>
      <c r="I60" s="10"/>
      <c r="J60" s="11"/>
      <c r="K60" s="10"/>
      <c r="L60" s="10"/>
      <c r="M60" s="11"/>
      <c r="N60" s="10"/>
      <c r="O60" s="11"/>
      <c r="P60" s="10"/>
      <c r="Q60" s="10"/>
      <c r="R60" s="11"/>
      <c r="S60" s="10"/>
      <c r="T60" s="10"/>
    </row>
    <row r="61" spans="1:20">
      <c r="A61" s="4" t="s">
        <v>39</v>
      </c>
      <c r="B61" s="10"/>
      <c r="C61" s="10"/>
      <c r="D61" s="11"/>
      <c r="E61" s="10"/>
      <c r="F61" s="11"/>
      <c r="G61" s="10"/>
      <c r="H61" s="11"/>
      <c r="I61" s="10"/>
      <c r="J61" s="11"/>
      <c r="K61" s="10"/>
      <c r="L61" s="10"/>
      <c r="M61" s="11"/>
      <c r="N61" s="10"/>
      <c r="O61" s="11"/>
      <c r="P61" s="10"/>
      <c r="Q61" s="10"/>
      <c r="R61" s="11"/>
      <c r="S61" s="10"/>
      <c r="T61" s="10"/>
    </row>
    <row r="62" spans="1:20" ht="15.75" thickBot="1">
      <c r="A62" s="4" t="s">
        <v>40</v>
      </c>
      <c r="B62" s="12"/>
      <c r="C62" s="12"/>
      <c r="D62" s="13"/>
      <c r="E62" s="12"/>
      <c r="F62" s="13"/>
      <c r="G62" s="12"/>
      <c r="H62" s="13"/>
      <c r="I62" s="12"/>
      <c r="J62" s="13"/>
      <c r="K62" s="12"/>
      <c r="L62" s="12"/>
      <c r="M62" s="13"/>
      <c r="N62" s="12"/>
      <c r="O62" s="13"/>
      <c r="P62" s="12"/>
      <c r="Q62" s="12"/>
      <c r="R62" s="13"/>
      <c r="S62" s="12"/>
      <c r="T62" s="12"/>
    </row>
    <row r="63" spans="1:20" ht="15.75" thickBot="1">
      <c r="A63" s="6" t="s">
        <v>57</v>
      </c>
      <c r="B63" s="14">
        <f>SUM(B51)</f>
        <v>369957</v>
      </c>
      <c r="C63" s="14">
        <f t="shared" ref="C63:T63" si="32">SUM(C51)</f>
        <v>29458</v>
      </c>
      <c r="D63" s="14">
        <f t="shared" si="32"/>
        <v>340499</v>
      </c>
      <c r="E63" s="14">
        <f t="shared" si="32"/>
        <v>25486</v>
      </c>
      <c r="F63" s="14">
        <f t="shared" si="32"/>
        <v>25486</v>
      </c>
      <c r="G63" s="14">
        <f t="shared" si="32"/>
        <v>32706</v>
      </c>
      <c r="H63" s="14">
        <f t="shared" si="32"/>
        <v>83678</v>
      </c>
      <c r="I63" s="14">
        <f t="shared" si="32"/>
        <v>29036</v>
      </c>
      <c r="J63" s="14">
        <f t="shared" si="32"/>
        <v>38544</v>
      </c>
      <c r="K63" s="14">
        <f t="shared" si="32"/>
        <v>24586</v>
      </c>
      <c r="L63" s="14">
        <f t="shared" si="32"/>
        <v>92166</v>
      </c>
      <c r="M63" s="14">
        <f t="shared" si="32"/>
        <v>22376</v>
      </c>
      <c r="N63" s="14">
        <f t="shared" si="32"/>
        <v>21842</v>
      </c>
      <c r="O63" s="14">
        <f t="shared" si="32"/>
        <v>22376</v>
      </c>
      <c r="P63" s="14">
        <f t="shared" si="32"/>
        <v>66594</v>
      </c>
      <c r="Q63" s="14">
        <f t="shared" si="32"/>
        <v>33076</v>
      </c>
      <c r="R63" s="14">
        <f t="shared" si="32"/>
        <v>22375</v>
      </c>
      <c r="S63" s="14">
        <f t="shared" si="32"/>
        <v>42610</v>
      </c>
      <c r="T63" s="14">
        <f t="shared" si="32"/>
        <v>98061</v>
      </c>
    </row>
    <row r="64" spans="1:20" ht="15.75" thickBot="1">
      <c r="A64" s="5"/>
      <c r="B64" s="12"/>
      <c r="C64" s="12"/>
      <c r="D64" s="13"/>
      <c r="E64" s="12"/>
      <c r="F64" s="13"/>
      <c r="G64" s="12"/>
      <c r="H64" s="13"/>
      <c r="I64" s="12"/>
      <c r="J64" s="13"/>
      <c r="K64" s="12"/>
      <c r="L64" s="12"/>
      <c r="M64" s="13"/>
      <c r="N64" s="12"/>
      <c r="O64" s="13"/>
      <c r="P64" s="12"/>
      <c r="Q64" s="12"/>
      <c r="R64" s="13"/>
      <c r="S64" s="12"/>
      <c r="T64" s="12"/>
    </row>
    <row r="65" spans="1:20">
      <c r="A65" s="1" t="s">
        <v>58</v>
      </c>
      <c r="F65" t="s">
        <v>63</v>
      </c>
      <c r="O65" t="s">
        <v>64</v>
      </c>
      <c r="T65" s="2"/>
    </row>
    <row r="66" spans="1:20">
      <c r="A66" s="1"/>
      <c r="T66" s="2"/>
    </row>
    <row r="67" spans="1:20">
      <c r="A67" s="33" t="s">
        <v>59</v>
      </c>
      <c r="D67" s="34"/>
      <c r="F67" s="34" t="s">
        <v>61</v>
      </c>
      <c r="J67" s="34"/>
      <c r="P67" s="34" t="s">
        <v>65</v>
      </c>
      <c r="T67" s="2"/>
    </row>
    <row r="68" spans="1:20">
      <c r="A68" s="3" t="s">
        <v>60</v>
      </c>
      <c r="B68" s="3"/>
      <c r="C68" s="3"/>
      <c r="D68" s="3"/>
      <c r="E68" s="3"/>
      <c r="F68" s="3" t="s">
        <v>62</v>
      </c>
      <c r="G68" s="3"/>
      <c r="H68" s="3"/>
      <c r="I68" s="3"/>
      <c r="J68" s="3"/>
      <c r="K68" s="3"/>
      <c r="L68" s="3"/>
      <c r="M68" s="3"/>
      <c r="N68" s="3"/>
      <c r="O68" s="3"/>
      <c r="P68" s="3" t="s">
        <v>66</v>
      </c>
      <c r="Q68" s="3"/>
      <c r="R68" s="3"/>
      <c r="S68" s="3"/>
      <c r="T68" s="7"/>
    </row>
    <row r="69" spans="1:20">
      <c r="A69" s="35" t="s">
        <v>68</v>
      </c>
    </row>
  </sheetData>
  <pageMargins left="0.45" right="0.45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budget</cp:lastModifiedBy>
  <cp:lastPrinted>2013-01-09T07:18:54Z</cp:lastPrinted>
  <dcterms:created xsi:type="dcterms:W3CDTF">2011-12-23T07:50:10Z</dcterms:created>
  <dcterms:modified xsi:type="dcterms:W3CDTF">2013-06-13T04:00:04Z</dcterms:modified>
</cp:coreProperties>
</file>